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Variables" sheetId="2" r:id="rId5"/>
    <sheet state="visible" name="Tranposed Sheet" sheetId="3" r:id="rId6"/>
    <sheet state="visible" name="Employee Data" sheetId="4" r:id="rId7"/>
    <sheet state="visible" name="Employee Data - Chart" sheetId="5" r:id="rId8"/>
    <sheet state="visible" name="Graph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<sst xmlns="http://schemas.openxmlformats.org/spreadsheetml/2006/main" count="418" uniqueCount="120">
  <si>
    <t>Employee No.</t>
  </si>
  <si>
    <t>First Name</t>
  </si>
  <si>
    <t>Last name</t>
  </si>
  <si>
    <t>DOJ</t>
  </si>
  <si>
    <t>DOB</t>
  </si>
  <si>
    <t>Monthly Salary</t>
  </si>
  <si>
    <t>Department</t>
  </si>
  <si>
    <t>Annual Salary</t>
  </si>
  <si>
    <t>Full Name</t>
  </si>
  <si>
    <t>Tenure</t>
  </si>
  <si>
    <t xml:space="preserve">Elon </t>
  </si>
  <si>
    <t>Musk</t>
  </si>
  <si>
    <t>Tech</t>
  </si>
  <si>
    <t>Jeff</t>
  </si>
  <si>
    <t>Bezog</t>
  </si>
  <si>
    <t>Business</t>
  </si>
  <si>
    <t>Bill</t>
  </si>
  <si>
    <t>Gates</t>
  </si>
  <si>
    <t>HR</t>
  </si>
  <si>
    <t>Total Employee</t>
  </si>
  <si>
    <t>Max Salary</t>
  </si>
  <si>
    <t>Total Salary Spend</t>
  </si>
  <si>
    <t>Month in Year</t>
  </si>
  <si>
    <t>Permanent</t>
  </si>
  <si>
    <t>Contractual</t>
  </si>
  <si>
    <t>EmployeeID</t>
  </si>
  <si>
    <t>FirstName</t>
  </si>
  <si>
    <t>LastName</t>
  </si>
  <si>
    <t>DateOfBirth</t>
  </si>
  <si>
    <t>DateOfJoining</t>
  </si>
  <si>
    <t>Position</t>
  </si>
  <si>
    <t>Salary</t>
  </si>
  <si>
    <t>Status</t>
  </si>
  <si>
    <t>Yearly Bonus</t>
  </si>
  <si>
    <t>Values</t>
  </si>
  <si>
    <t>John</t>
  </si>
  <si>
    <t>Doe</t>
  </si>
  <si>
    <t>IT</t>
  </si>
  <si>
    <t>Senior Analyst</t>
  </si>
  <si>
    <t>Grand Total</t>
  </si>
  <si>
    <t>Jane</t>
  </si>
  <si>
    <t>Smith</t>
  </si>
  <si>
    <t>HR Manager</t>
  </si>
  <si>
    <t>SUM of Salary</t>
  </si>
  <si>
    <t>COUNT of EmployeeID</t>
  </si>
  <si>
    <t>Michael</t>
  </si>
  <si>
    <t>Johnson</t>
  </si>
  <si>
    <t>Finance</t>
  </si>
  <si>
    <t>Finance Analyst</t>
  </si>
  <si>
    <t>Emily</t>
  </si>
  <si>
    <t>Davis</t>
  </si>
  <si>
    <t>Sales</t>
  </si>
  <si>
    <t>Sales Executive</t>
  </si>
  <si>
    <t>Finance Manager</t>
  </si>
  <si>
    <t>Mark</t>
  </si>
  <si>
    <t>Anderson</t>
  </si>
  <si>
    <t>Junior Analyst</t>
  </si>
  <si>
    <t>Finance Total</t>
  </si>
  <si>
    <t>Julia</t>
  </si>
  <si>
    <t>Clark</t>
  </si>
  <si>
    <t>HR Assistant</t>
  </si>
  <si>
    <t>Alex</t>
  </si>
  <si>
    <t>Wilson</t>
  </si>
  <si>
    <t>HR Specialist</t>
  </si>
  <si>
    <t>Kate</t>
  </si>
  <si>
    <t>Morris</t>
  </si>
  <si>
    <t>Sales Associate</t>
  </si>
  <si>
    <t>Ryan</t>
  </si>
  <si>
    <t>Adams</t>
  </si>
  <si>
    <t>IT Manager</t>
  </si>
  <si>
    <t>HR Total</t>
  </si>
  <si>
    <t>Laura</t>
  </si>
  <si>
    <t>Ross</t>
  </si>
  <si>
    <t>David</t>
  </si>
  <si>
    <t>Young</t>
  </si>
  <si>
    <t>Sales Manager</t>
  </si>
  <si>
    <t>Susan</t>
  </si>
  <si>
    <t>Collins</t>
  </si>
  <si>
    <t>Andrew</t>
  </si>
  <si>
    <t>Wright</t>
  </si>
  <si>
    <t>IT Total</t>
  </si>
  <si>
    <t>Natalie</t>
  </si>
  <si>
    <t>Hall</t>
  </si>
  <si>
    <t>Richard</t>
  </si>
  <si>
    <t>Baker</t>
  </si>
  <si>
    <t>Linda</t>
  </si>
  <si>
    <t>Hill</t>
  </si>
  <si>
    <t>Kevin</t>
  </si>
  <si>
    <t>Ward</t>
  </si>
  <si>
    <t>Sales Total</t>
  </si>
  <si>
    <t>Sarah</t>
  </si>
  <si>
    <t>Parker</t>
  </si>
  <si>
    <t>Jason</t>
  </si>
  <si>
    <t>Turner</t>
  </si>
  <si>
    <t>Kim</t>
  </si>
  <si>
    <t>Gonzalez</t>
  </si>
  <si>
    <t>Brian</t>
  </si>
  <si>
    <t>Morgan</t>
  </si>
  <si>
    <t>Paula</t>
  </si>
  <si>
    <t>Bell</t>
  </si>
  <si>
    <t>Keith</t>
  </si>
  <si>
    <t>Stewart</t>
  </si>
  <si>
    <t>Alice</t>
  </si>
  <si>
    <t>Reed</t>
  </si>
  <si>
    <t>Carl</t>
  </si>
  <si>
    <t>Cox</t>
  </si>
  <si>
    <t>Tina</t>
  </si>
  <si>
    <t>Foster</t>
  </si>
  <si>
    <t>Billy</t>
  </si>
  <si>
    <t>Hughes</t>
  </si>
  <si>
    <t>Tracy</t>
  </si>
  <si>
    <t>Cooper</t>
  </si>
  <si>
    <t>Daniel</t>
  </si>
  <si>
    <t>Rivera</t>
  </si>
  <si>
    <t>Judy</t>
  </si>
  <si>
    <t>Walker</t>
  </si>
  <si>
    <t>Year of Joining</t>
  </si>
  <si>
    <t>Yearly New Joiners</t>
  </si>
  <si>
    <t>How many Employees in each position?</t>
  </si>
  <si>
    <t>Total Employees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</si>
</sst>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4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Font="1" applyNumberFormat="1"/>
    <xf borderId="1" fillId="2" fontId="1" numFmtId="0" xfId="0" applyBorder="1" applyFont="1"/>
    <xf borderId="1" fillId="2" fontId="1" numFmtId="164" xfId="0" applyBorder="1" applyFont="1" applyNumberFormat="1"/>
    <xf borderId="1" fillId="2" fontId="1" numFmtId="4" xfId="0" applyBorder="1" applyFont="1" applyNumberFormat="1"/>
    <xf borderId="2" fillId="0" fontId="2" numFmtId="0" xfId="0" applyBorder="1" applyFont="1"/>
    <xf borderId="2" fillId="0" fontId="2" numFmtId="164" xfId="0" applyBorder="1" applyFont="1" applyNumberFormat="1"/>
    <xf borderId="2" fillId="0" fontId="2" numFmtId="4" xfId="0" applyBorder="1" applyFont="1" applyNumberFormat="1"/>
    <xf borderId="0" fillId="0" fontId="2" numFmtId="165" xfId="0" applyFont="1" applyNumberFormat="1"/>
    <xf borderId="3" fillId="0" fontId="2" numFmtId="0" xfId="0" applyBorder="1" applyFont="1"/>
    <xf borderId="3" fillId="0" fontId="2" numFmtId="164" xfId="0" applyBorder="1" applyFont="1" applyNumberFormat="1"/>
    <xf borderId="3" fillId="0" fontId="2" numFmtId="4" xfId="0" applyBorder="1" applyFont="1" applyNumberFormat="1"/>
    <xf borderId="2" fillId="0" fontId="2" numFmtId="165" xfId="0" applyBorder="1" applyFont="1" applyNumberFormat="1"/>
    <xf borderId="3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Employees vs Year of Joining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Graph!$E$2:$E$12</c:f>
            </c:strRef>
          </c:cat>
          <c:val>
            <c:numRef>
              <c:f>Graph!$F$2:$F$12</c:f>
              <c:numCache/>
            </c:numRef>
          </c:val>
        </c:ser>
        <c:axId val="391984036"/>
        <c:axId val="29166342"/>
      </c:barChart>
      <c:catAx>
        <c:axId val="391984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of Joining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66342"/>
      </c:catAx>
      <c:valAx>
        <c:axId val="2916634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984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Employees vs Position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Graph!$A$2:$A$12</c:f>
            </c:strRef>
          </c:cat>
          <c:val>
            <c:numRef>
              <c:f>Graph!$B$2:$B$12</c:f>
              <c:numCache/>
            </c:numRef>
          </c:val>
        </c:ser>
        <c:axId val="1703497852"/>
        <c:axId val="1485601754"/>
      </c:barChart>
      <c:catAx>
        <c:axId val="17034978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601754"/>
      </c:catAx>
      <c:valAx>
        <c:axId val="1485601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4978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0</xdr:row>
      <xdr:rowOff>114300</xdr:rowOff>
    </xdr:from>
    <xdr:ext cx="3857625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152400</xdr:rowOff>
    </xdr:from>
    <xdr:ext cx="4171950" cy="2571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1" sheet="Employee Data"/>
  </cacheSource>
  <cacheFields>
    <cacheField name="Employee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</sharedItems>
    </cacheField>
    <cacheField name="FirstName" numFmtId="0">
      <sharedItems>
        <s v="John"/>
        <s v="Jane"/>
        <s v="Michael"/>
        <s v="Emily"/>
        <s v="Mark"/>
        <s v="Julia"/>
        <s v="Alex"/>
        <s v="Kate"/>
        <s v="Ryan"/>
        <s v="Laura"/>
        <s v="David"/>
        <s v="Susan"/>
        <s v="Andrew"/>
        <s v="Natalie"/>
        <s v="Richard"/>
        <s v="Linda"/>
        <s v="Kevin"/>
        <s v="Sarah"/>
        <s v="Jason"/>
        <s v="Kim"/>
        <s v="Brian"/>
        <s v="Paula"/>
        <s v="Keith"/>
        <s v="Alice"/>
        <s v="Carl"/>
        <s v="Tina"/>
        <s v="Billy"/>
        <s v="Tracy"/>
        <s v="Daniel"/>
        <s v="Judy"/>
      </sharedItems>
    </cacheField>
    <cacheField name="LastName" numFmtId="0">
      <sharedItems>
        <s v="Doe"/>
        <s v="Smith"/>
        <s v="Johnson"/>
        <s v="Davis"/>
        <s v="Anderson"/>
        <s v="Clark"/>
        <s v="Wilson"/>
        <s v="Morris"/>
        <s v="Adams"/>
        <s v="Ross"/>
        <s v="Young"/>
        <s v="Collins"/>
        <s v="Wright"/>
        <s v="Hall"/>
        <s v="Baker"/>
        <s v="Hill"/>
        <s v="Ward"/>
        <s v="Parker"/>
        <s v="Turner"/>
        <s v="Gonzalez"/>
        <s v="Morgan"/>
        <s v="Bell"/>
        <s v="Stewart"/>
        <s v="Reed"/>
        <s v="Cox"/>
        <s v="Foster"/>
        <s v="Hughes"/>
        <s v="Cooper"/>
        <s v="Rivera"/>
        <s v="Walker"/>
      </sharedItems>
    </cacheField>
    <cacheField name="DateOfBirth" numFmtId="164">
      <sharedItems containsSemiMixedTypes="0" containsDate="1" containsString="0">
        <d v="1985-05-15T00:00:00Z"/>
        <d v="1988-08-21T00:00:00Z"/>
        <d v="1990-02-10T00:00:00Z"/>
        <d v="1987-12-02T00:00:00Z"/>
        <d v="1992-04-30T00:00:00Z"/>
        <d v="1989-06-19T00:00:00Z"/>
        <d v="1986-11-27T00:00:00Z"/>
        <d v="1991-08-05T00:00:00Z"/>
        <d v="1984-03-14T00:00:00Z"/>
        <d v="1993-09-18T00:00:00Z"/>
        <d v="1987-07-01T00:00:00Z"/>
        <d v="1990-01-29T00:00:00Z"/>
        <d v="1988-12-11T00:00:00Z"/>
        <d v="1992-10-06T00:00:00Z"/>
        <d v="1985-08-25T00:00:00Z"/>
        <d v="1990-05-14T00:00:00Z"/>
        <d v="1986-09-30T00:00:00Z"/>
        <d v="1989-11-03T00:00:00Z"/>
        <d v="1991-07-22T00:00:00Z"/>
        <d v="1993-04-17T00:00:00Z"/>
        <d v="1987-12-31T00:00:00Z"/>
        <d v="1988-06-16T00:00:00Z"/>
        <d v="1992-02-28T00:00:00Z"/>
        <d v="1984-10-10T00:00:00Z"/>
        <d v="1985-02-08T00:00:00Z"/>
        <d v="1989-07-12T00:00:00Z"/>
        <d v="1990-09-15T00:00:00Z"/>
        <d v="1991-01-18T00:00:00Z"/>
        <d v="1993-05-23T00:00:00Z"/>
        <d v="1987-04-08T00:00:00Z"/>
      </sharedItems>
    </cacheField>
    <cacheField name="DateOfJoining" numFmtId="164">
      <sharedItems containsSemiMixedTypes="0" containsDate="1" containsString="0">
        <d v="2010-06-23T00:00:00Z"/>
        <d v="2011-04-15T00:00:00Z"/>
        <d v="2009-12-07T00:00:00Z"/>
        <d v="2012-02-10T00:00:00Z"/>
        <d v="2014-07-19T00:00:00Z"/>
        <d v="2013-01-05T00:00:00Z"/>
        <d v="2016-08-12T00:00:00Z"/>
        <d v="2017-03-22T00:00:00Z"/>
        <d v="2010-09-17T00:00:00Z"/>
        <d v="2015-06-30T00:00:00Z"/>
        <d v="2012-11-11T00:00:00Z"/>
        <d v="2018-04-02T00:00:00Z"/>
        <d v="2014-09-09T00:00:00Z"/>
        <d v="2017-12-20T00:00:00Z"/>
        <d v="2013-08-08T00:00:00Z"/>
        <d v="2016-01-14T00:00:00Z"/>
        <d v="2012-05-18T00:00:00Z"/>
        <d v="2014-02-27T00:00:00Z"/>
        <d v="2018-07-02T00:00:00Z"/>
        <d v="2017-10-10T00:00:00Z"/>
        <d v="2013-04-12T00:00:00Z"/>
        <d v="2019-08-30T00:00:00Z"/>
        <d v="2016-03-22T00:00:00Z"/>
        <d v="2015-11-05T00:00:00Z"/>
        <d v="2018-01-03T00:00:00Z"/>
        <d v="2013-09-15T00:00:00Z"/>
        <d v="2019-02-28T00:00:00Z"/>
        <d v="2016-12-14T00:00:00Z"/>
        <d v="2015-11-30T00:00:00Z"/>
      </sharedItems>
    </cacheField>
    <cacheField name="Department" numFmtId="0">
      <sharedItems>
        <s v="IT"/>
        <s v="HR"/>
        <s v="Finance"/>
        <s v="Sales"/>
      </sharedItems>
    </cacheField>
    <cacheField name="Position" numFmtId="0">
      <sharedItems>
        <s v="Senior Analyst"/>
        <s v="HR Manager"/>
        <s v="Finance Analyst"/>
        <s v="Sales Executive"/>
        <s v="Junior Analyst"/>
        <s v="Finance Manager"/>
        <s v="HR Specialist"/>
        <s v="Sales Associate"/>
        <s v="IT Manager"/>
        <s v="Sales Manager"/>
        <s v="HR Assistant"/>
      </sharedItems>
    </cacheField>
    <cacheField name="Salary" numFmtId="4">
      <sharedItems containsSemiMixedTypes="0" containsString="0" containsNumber="1" containsInteger="1">
        <n v="75000.0"/>
        <n v="85000.0"/>
        <n v="70000.0"/>
        <n v="90000.0"/>
        <n v="60000.0"/>
        <n v="95000.0"/>
        <n v="78000.0"/>
        <n v="68000.0"/>
        <n v="88000.0"/>
        <n v="72000.0"/>
        <n v="92000.0"/>
        <n v="58000.0"/>
        <n v="66000.0"/>
        <n v="80000.0"/>
        <n v="89000.0"/>
        <n v="91000.0"/>
        <n v="73000.0"/>
        <n v="67000.0"/>
        <n v="61000.0"/>
        <n v="64000.0"/>
        <n v="59000.0"/>
      </sharedItems>
    </cacheField>
    <cacheField name="Status" numFmtId="4">
      <sharedItems>
        <s v="Contractual"/>
        <s v="Permanen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1" sheet="Employee Data - Chart"/>
  </cacheSource>
  <cacheFields>
    <cacheField name="EmployeeID" numFmtId="0">
      <sharedItems containsSemiMixedTypes="0" containsString="0" containsNumber="1" containsInteger="1"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</sharedItems>
    </cacheField>
    <cacheField name="FirstName" numFmtId="0">
      <sharedItems>
        <s v="John"/>
        <s v="Jane"/>
        <s v="Michael"/>
        <s v="Emily"/>
        <s v="Mark"/>
        <s v="Julia"/>
        <s v="Alex"/>
        <s v="Kate"/>
        <s v="Ryan"/>
        <s v="Laura"/>
        <s v="David"/>
        <s v="Susan"/>
        <s v="Andrew"/>
        <s v="Natalie"/>
        <s v="Richard"/>
        <s v="Linda"/>
        <s v="Kevin"/>
        <s v="Sarah"/>
        <s v="Jason"/>
        <s v="Kim"/>
        <s v="Brian"/>
        <s v="Paula"/>
        <s v="Keith"/>
        <s v="Alice"/>
        <s v="Carl"/>
        <s v="Tina"/>
        <s v="Billy"/>
        <s v="Tracy"/>
        <s v="Daniel"/>
        <s v="Judy"/>
      </sharedItems>
    </cacheField>
    <cacheField name="LastName" numFmtId="0">
      <sharedItems>
        <s v="Doe"/>
        <s v="Smith"/>
        <s v="Johnson"/>
        <s v="Davis"/>
        <s v="Anderson"/>
        <s v="Clark"/>
        <s v="Wilson"/>
        <s v="Morris"/>
        <s v="Adams"/>
        <s v="Ross"/>
        <s v="Young"/>
        <s v="Collins"/>
        <s v="Wright"/>
        <s v="Hall"/>
        <s v="Baker"/>
        <s v="Hill"/>
        <s v="Ward"/>
        <s v="Parker"/>
        <s v="Turner"/>
        <s v="Gonzalez"/>
        <s v="Morgan"/>
        <s v="Bell"/>
        <s v="Stewart"/>
        <s v="Reed"/>
        <s v="Cox"/>
        <s v="Foster"/>
        <s v="Hughes"/>
        <s v="Cooper"/>
        <s v="Rivera"/>
        <s v="Walker"/>
      </sharedItems>
    </cacheField>
    <cacheField name="DateOfBirth" numFmtId="165">
      <sharedItems containsSemiMixedTypes="0" containsDate="1" containsString="0">
        <d v="1985-05-15T00:00:00Z"/>
        <d v="1988-08-21T00:00:00Z"/>
        <d v="1990-02-10T00:00:00Z"/>
        <d v="1987-12-02T00:00:00Z"/>
        <d v="1992-04-30T00:00:00Z"/>
        <d v="1989-06-19T00:00:00Z"/>
        <d v="1986-11-27T00:00:00Z"/>
        <d v="1991-08-05T00:00:00Z"/>
        <d v="1984-03-14T00:00:00Z"/>
        <d v="1993-09-18T00:00:00Z"/>
        <d v="1987-07-01T00:00:00Z"/>
        <d v="1990-01-29T00:00:00Z"/>
        <d v="1988-12-11T00:00:00Z"/>
        <d v="1992-10-06T00:00:00Z"/>
        <d v="1985-08-25T00:00:00Z"/>
        <d v="1990-05-14T00:00:00Z"/>
        <d v="1986-09-30T00:00:00Z"/>
        <d v="1989-11-03T00:00:00Z"/>
        <d v="1991-07-22T00:00:00Z"/>
        <d v="1993-04-17T00:00:00Z"/>
        <d v="1987-12-31T00:00:00Z"/>
        <d v="1988-06-16T00:00:00Z"/>
        <d v="1992-02-28T00:00:00Z"/>
        <d v="1984-10-10T00:00:00Z"/>
        <d v="1985-02-08T00:00:00Z"/>
        <d v="1989-07-12T00:00:00Z"/>
        <d v="1990-09-15T00:00:00Z"/>
        <d v="1991-01-18T00:00:00Z"/>
        <d v="1993-05-23T00:00:00Z"/>
        <d v="1987-04-08T00:00:00Z"/>
      </sharedItems>
    </cacheField>
    <cacheField name="DateOfJoining" numFmtId="165">
      <sharedItems containsSemiMixedTypes="0" containsDate="1" containsString="0">
        <d v="2010-06-23T00:00:00Z"/>
        <d v="2011-04-15T00:00:00Z"/>
        <d v="2009-12-07T00:00:00Z"/>
        <d v="2012-02-10T00:00:00Z"/>
        <d v="2014-07-19T00:00:00Z"/>
        <d v="2013-01-05T00:00:00Z"/>
        <d v="2016-08-12T00:00:00Z"/>
        <d v="2017-03-22T00:00:00Z"/>
        <d v="2010-09-17T00:00:00Z"/>
        <d v="2015-06-30T00:00:00Z"/>
        <d v="2012-11-11T00:00:00Z"/>
        <d v="2018-04-02T00:00:00Z"/>
        <d v="2014-09-09T00:00:00Z"/>
        <d v="2017-12-20T00:00:00Z"/>
        <d v="2013-08-08T00:00:00Z"/>
        <d v="2016-01-14T00:00:00Z"/>
        <d v="2012-05-18T00:00:00Z"/>
        <d v="2014-02-27T00:00:00Z"/>
        <d v="2018-07-02T00:00:00Z"/>
        <d v="2017-10-10T00:00:00Z"/>
        <d v="2013-04-12T00:00:00Z"/>
        <d v="2019-08-30T00:00:00Z"/>
        <d v="2016-03-22T00:00:00Z"/>
        <d v="2015-11-05T00:00:00Z"/>
        <d v="2018-01-03T00:00:00Z"/>
        <d v="2013-09-15T00:00:00Z"/>
        <d v="2019-02-28T00:00:00Z"/>
        <d v="2016-12-14T00:00:00Z"/>
        <d v="2015-11-30T00:00:00Z"/>
      </sharedItems>
    </cacheField>
    <cacheField name="Department" numFmtId="0">
      <sharedItems>
        <s v="IT"/>
        <s v="HR"/>
        <s v="Finance"/>
        <s v="Sales"/>
      </sharedItems>
    </cacheField>
    <cacheField name="Position" numFmtId="0">
      <sharedItems>
        <s v="Senior Analyst"/>
        <s v="HR Manager"/>
        <s v="Finance Analyst"/>
        <s v="Sales Executive"/>
        <s v="Junior Analyst"/>
        <s v="Finance Manager"/>
        <s v="HR Specialist"/>
        <s v="Sales Associate"/>
        <s v="IT Manager"/>
        <s v="Sales Manager"/>
        <s v="HR Assistant"/>
      </sharedItems>
    </cacheField>
    <cacheField name="Salary" numFmtId="0">
      <sharedItems containsSemiMixedTypes="0" containsString="0" containsNumber="1" containsInteger="1">
        <n v="75000.0"/>
        <n v="85000.0"/>
        <n v="70000.0"/>
        <n v="90000.0"/>
        <n v="60000.0"/>
        <n v="95000.0"/>
        <n v="78000.0"/>
        <n v="68000.0"/>
        <n v="88000.0"/>
        <n v="72000.0"/>
        <n v="92000.0"/>
        <n v="58000.0"/>
        <n v="66000.0"/>
        <n v="80000.0"/>
        <n v="89000.0"/>
        <n v="91000.0"/>
        <n v="73000.0"/>
        <n v="67000.0"/>
        <n v="61000.0"/>
        <n v="64000.0"/>
        <n v="59000.0"/>
      </sharedItems>
    </cacheField>
    <cacheField name="Status" numFmtId="0">
      <sharedItems>
        <s v="Contractual"/>
        <s v="Permanent"/>
      </sharedItems>
    </cacheField>
    <cacheField name="Yearly Bonus" numFmtId="0">
      <sharedItems containsSemiMixedTypes="0" containsString="0" containsNumber="1" containsInteger="1">
        <n v="75000.0"/>
        <n v="170000.0"/>
        <n v="140000.0"/>
        <n v="180000.0"/>
        <n v="120000.0"/>
        <n v="190000.0"/>
        <n v="156000.0"/>
        <n v="136000.0"/>
        <n v="176000.0"/>
        <n v="144000.0"/>
        <n v="184000.0"/>
        <n v="116000.0"/>
        <n v="132000.0"/>
        <n v="160000.0"/>
        <n v="178000.0"/>
        <n v="150000.0"/>
        <n v="182000.0"/>
        <n v="73000.0"/>
        <n v="60000.0"/>
        <n v="67000.0"/>
        <n v="92000.0"/>
        <n v="61000.0"/>
        <n v="78000.0"/>
        <n v="85000.0"/>
        <n v="72000.0"/>
        <n v="64000.0"/>
        <n v="59000.0"/>
        <n v="70000.0"/>
      </sharedItems>
    </cacheField>
    <cacheField name="Year of Joining" numFmtId="0">
      <sharedItems containsSemiMixedTypes="0" containsString="0" containsNumber="1" containsInteger="1">
        <n v="2010.0"/>
        <n v="2011.0"/>
        <n v="2009.0"/>
        <n v="2012.0"/>
        <n v="2014.0"/>
        <n v="2013.0"/>
        <n v="2016.0"/>
        <n v="2017.0"/>
        <n v="2015.0"/>
        <n v="2018.0"/>
        <n v="201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mployee Data" cacheId="0" dataCaption="" compact="0" compactData="0">
  <location ref="K1:R19" firstHeaderRow="0" firstDataRow="3" firstDataCol="1"/>
  <pivotFields>
    <pivotField name="Employ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Position" axis="axisRow" compact="0" outline="0" multipleItemSelectionAllowed="1" showAll="0" sortType="ascending">
      <items>
        <item x="2"/>
        <item x="5"/>
        <item x="10"/>
        <item x="1"/>
        <item x="6"/>
        <item x="8"/>
        <item x="4"/>
        <item x="7"/>
        <item x="3"/>
        <item x="9"/>
        <item x="0"/>
        <item t="default"/>
      </items>
    </pivotField>
    <pivotField name="Salary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" axis="axisCol" compact="0" numFmtId="4" outline="0" multipleItemSelectionAllowed="1" showAll="0" sortType="ascending">
      <items>
        <item x="0"/>
        <item x="1"/>
        <item t="default"/>
      </items>
    </pivotField>
  </pivotFields>
  <rowFields>
    <field x="5"/>
    <field x="6"/>
  </rowFields>
  <colFields>
    <field x="8"/>
    <field x="-2"/>
  </colFields>
  <dataFields>
    <dataField name="SUM of Salary" fld="7" baseField="0"/>
    <dataField name="COUNT of EmployeeID" fld="0" subtotal="countNums" baseField="0"/>
  </dataFields>
</pivotTableDefinition>
</file>

<file path=xl/pivotTables/pivotTable2.xml><?xml version="1.0" encoding="utf-8"?>
<pivotTableDefinition xmlns="http://schemas.openxmlformats.org/spreadsheetml/2006/main" name="Employee Data - Chart" cacheId="1" dataCaption="" compact="0" compactData="0">
  <location ref="O1:P13" firstHeaderRow="0" firstDataRow="1" firstDataCol="0"/>
  <pivotFields>
    <pivotField name="Employee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Bir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OfJoin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Yearly Bon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Year of Joining" axis="axisRow" compact="0" outline="0" multipleItemSelectionAllowed="1" showAll="0" sortType="ascending">
      <items>
        <item x="2"/>
        <item x="0"/>
        <item x="1"/>
        <item x="3"/>
        <item x="5"/>
        <item x="4"/>
        <item x="8"/>
        <item x="6"/>
        <item x="7"/>
        <item x="9"/>
        <item x="10"/>
        <item t="default"/>
      </items>
    </pivotField>
  </pivotFields>
  <rowFields>
    <field x="10"/>
  </rowFields>
  <dataFields>
    <dataField name="COUNT of Employee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>
      <c r="A2" s="4">
        <v>1.0</v>
      </c>
      <c r="B2" s="4" t="s">
        <v>10</v>
      </c>
      <c r="C2" s="4" t="s">
        <v>11</v>
      </c>
      <c r="D2" s="5">
        <v>38553.0</v>
      </c>
      <c r="E2" s="5">
        <v>23905.0</v>
      </c>
      <c r="F2" s="6">
        <v>70000.0</v>
      </c>
      <c r="G2" s="4" t="s">
        <v>12</v>
      </c>
      <c r="H2" s="6">
        <f>F2*Variables!$B$1</f>
        <v>840000</v>
      </c>
      <c r="I2" s="4" t="str">
        <f t="shared" ref="I2:I4" si="1">CONCATENATE(B2," ",C2)</f>
        <v>Elon  Musk</v>
      </c>
      <c r="J2" s="4">
        <f t="shared" ref="J2:J4" si="2">DATEDIF(D2,TODAY(),"Y")</f>
        <v>18</v>
      </c>
    </row>
    <row r="3">
      <c r="A3" s="4">
        <v>2.0</v>
      </c>
      <c r="B3" s="4" t="s">
        <v>13</v>
      </c>
      <c r="C3" s="4" t="s">
        <v>14</v>
      </c>
      <c r="D3" s="5">
        <v>40435.0</v>
      </c>
      <c r="E3" s="5">
        <v>20646.0</v>
      </c>
      <c r="F3" s="6">
        <v>54000.0</v>
      </c>
      <c r="G3" s="4" t="s">
        <v>15</v>
      </c>
      <c r="H3" s="6">
        <f>F3*Variables!$B$1</f>
        <v>648000</v>
      </c>
      <c r="I3" s="4" t="str">
        <f t="shared" si="1"/>
        <v>Jeff Bezog</v>
      </c>
      <c r="J3" s="4">
        <f t="shared" si="2"/>
        <v>13</v>
      </c>
    </row>
    <row r="4">
      <c r="A4" s="7">
        <v>3.0</v>
      </c>
      <c r="B4" s="7" t="s">
        <v>16</v>
      </c>
      <c r="C4" s="7" t="s">
        <v>17</v>
      </c>
      <c r="D4" s="8">
        <v>37269.0</v>
      </c>
      <c r="E4" s="8">
        <v>32879.0</v>
      </c>
      <c r="F4" s="9">
        <v>80000.0</v>
      </c>
      <c r="G4" s="7" t="s">
        <v>18</v>
      </c>
      <c r="H4" s="9">
        <f>F4*Variables!$B$1</f>
        <v>960000</v>
      </c>
      <c r="I4" s="7" t="str">
        <f t="shared" si="1"/>
        <v>Bill Gates</v>
      </c>
      <c r="J4" s="7">
        <f t="shared" si="2"/>
        <v>21</v>
      </c>
    </row>
    <row r="9">
      <c r="A9" s="10" t="s">
        <v>19</v>
      </c>
      <c r="B9" s="11">
        <f>COUNT(A2:A4)</f>
        <v>3</v>
      </c>
    </row>
    <row r="10">
      <c r="A10" s="10" t="s">
        <v>20</v>
      </c>
      <c r="B10" s="12">
        <f>MAX(F1:F4)</f>
        <v>80000</v>
      </c>
    </row>
    <row r="11">
      <c r="A11" s="10" t="s">
        <v>21</v>
      </c>
      <c r="B11" s="12">
        <f>SUM(F2:F4)</f>
        <v>204000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22</v>
      </c>
      <c r="B1" s="10">
        <v>12.0</v>
      </c>
    </row>
    <row r="4">
      <c r="A4" s="10" t="s">
        <v>23</v>
      </c>
      <c r="B4" s="10">
        <v>2.0</v>
      </c>
    </row>
    <row r="5">
      <c r="A5" s="10" t="s">
        <v>24</v>
      </c>
      <c r="B5" s="1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4">
        <v>1.0</v>
      </c>
      <c r="C1" s="4">
        <v>2.0</v>
      </c>
      <c r="D1" s="7">
        <v>3.0</v>
      </c>
    </row>
    <row r="2">
      <c r="A2" s="1" t="s">
        <v>1</v>
      </c>
      <c r="B2" s="4" t="s">
        <v>10</v>
      </c>
      <c r="C2" s="4" t="s">
        <v>13</v>
      </c>
      <c r="D2" s="7" t="s">
        <v>16</v>
      </c>
    </row>
    <row r="3">
      <c r="A3" s="1" t="s">
        <v>2</v>
      </c>
      <c r="B3" s="4" t="s">
        <v>11</v>
      </c>
      <c r="C3" s="4" t="s">
        <v>14</v>
      </c>
      <c r="D3" s="7" t="s">
        <v>17</v>
      </c>
    </row>
    <row r="4">
      <c r="A4" s="2" t="s">
        <v>3</v>
      </c>
      <c r="B4" s="5">
        <v>38553.0</v>
      </c>
      <c r="C4" s="5">
        <v>40435.0</v>
      </c>
      <c r="D4" s="8">
        <v>37269.0</v>
      </c>
    </row>
    <row r="5">
      <c r="A5" s="1" t="s">
        <v>4</v>
      </c>
      <c r="B5" s="5">
        <v>23905.0</v>
      </c>
      <c r="C5" s="5">
        <v>20646.0</v>
      </c>
      <c r="D5" s="8">
        <v>32879.0</v>
      </c>
    </row>
    <row r="6">
      <c r="A6" s="3" t="s">
        <v>5</v>
      </c>
      <c r="B6" s="6">
        <v>70000.0</v>
      </c>
      <c r="C6" s="6">
        <v>54000.0</v>
      </c>
      <c r="D6" s="9">
        <v>80000.0</v>
      </c>
    </row>
    <row r="7">
      <c r="A7" s="1" t="s">
        <v>6</v>
      </c>
      <c r="B7" s="4" t="s">
        <v>12</v>
      </c>
      <c r="C7" s="4" t="s">
        <v>15</v>
      </c>
      <c r="D7" s="7" t="s">
        <v>18</v>
      </c>
    </row>
    <row r="8">
      <c r="A8" s="3" t="s">
        <v>7</v>
      </c>
      <c r="B8" s="6">
        <f>B6*Variables!$B$1</f>
        <v>840000</v>
      </c>
      <c r="C8" s="6">
        <f>C6*Variables!$B$1</f>
        <v>648000</v>
      </c>
      <c r="D8" s="9">
        <f>D6*Variables!$B$1</f>
        <v>960000</v>
      </c>
    </row>
    <row r="9">
      <c r="A9" s="1" t="s">
        <v>8</v>
      </c>
      <c r="B9" s="4" t="str">
        <f t="shared" ref="B9:D9" si="1">CONCATENATE(B2," ",B3)</f>
        <v>Elon  Musk</v>
      </c>
      <c r="C9" s="4" t="str">
        <f t="shared" si="1"/>
        <v>Jeff Bezog</v>
      </c>
      <c r="D9" s="7" t="str">
        <f t="shared" si="1"/>
        <v>Bill Gates</v>
      </c>
    </row>
    <row r="10">
      <c r="A10" s="1" t="s">
        <v>9</v>
      </c>
      <c r="B10" s="4">
        <f t="shared" ref="B10:D10" si="2">DATEDIF(B4,TODAY(),"Y")</f>
        <v>18</v>
      </c>
      <c r="C10" s="4">
        <f t="shared" si="2"/>
        <v>13</v>
      </c>
      <c r="D10" s="7">
        <f t="shared" si="2"/>
        <v>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</cols>
  <sheetData>
    <row r="1">
      <c r="A1" s="13" t="s">
        <v>25</v>
      </c>
      <c r="B1" s="13" t="s">
        <v>26</v>
      </c>
      <c r="C1" s="13" t="s">
        <v>27</v>
      </c>
      <c r="D1" s="14" t="s">
        <v>28</v>
      </c>
      <c r="E1" s="14" t="s">
        <v>29</v>
      </c>
      <c r="F1" s="13" t="s">
        <v>6</v>
      </c>
      <c r="G1" s="13" t="s">
        <v>30</v>
      </c>
      <c r="H1" s="15" t="s">
        <v>31</v>
      </c>
      <c r="I1" s="15" t="s">
        <v>32</v>
      </c>
      <c r="J1" s="3" t="s">
        <v>33</v>
      </c>
    </row>
    <row r="2">
      <c r="A2" s="16">
        <v>1001.0</v>
      </c>
      <c r="B2" s="16" t="s">
        <v>35</v>
      </c>
      <c r="C2" s="16" t="s">
        <v>36</v>
      </c>
      <c r="D2" s="17">
        <v>31182.0</v>
      </c>
      <c r="E2" s="17">
        <v>40352.0</v>
      </c>
      <c r="F2" s="16" t="s">
        <v>37</v>
      </c>
      <c r="G2" s="16" t="s">
        <v>38</v>
      </c>
      <c r="H2" s="18">
        <v>75000.0</v>
      </c>
      <c r="I2" s="18" t="s">
        <v>24</v>
      </c>
      <c r="J2" s="18">
        <f>VLOOKUP(I2,Variables!$A$4:$B$5,2,0)*H2</f>
        <v>75000</v>
      </c>
    </row>
    <row r="3">
      <c r="A3" s="16">
        <v>1002.0</v>
      </c>
      <c r="B3" s="16" t="s">
        <v>40</v>
      </c>
      <c r="C3" s="16" t="s">
        <v>41</v>
      </c>
      <c r="D3" s="17">
        <v>32376.0</v>
      </c>
      <c r="E3" s="17">
        <v>40648.0</v>
      </c>
      <c r="F3" s="16" t="s">
        <v>18</v>
      </c>
      <c r="G3" s="16" t="s">
        <v>42</v>
      </c>
      <c r="H3" s="18">
        <v>85000.0</v>
      </c>
      <c r="I3" s="18" t="s">
        <v>23</v>
      </c>
      <c r="J3" s="18">
        <f>VLOOKUP(I3,Variables!$A$4:$B$5,2,0)*H3</f>
        <v>170000</v>
      </c>
    </row>
    <row r="4">
      <c r="A4" s="16">
        <v>1003.0</v>
      </c>
      <c r="B4" s="16" t="s">
        <v>45</v>
      </c>
      <c r="C4" s="16" t="s">
        <v>46</v>
      </c>
      <c r="D4" s="17">
        <v>32914.0</v>
      </c>
      <c r="E4" s="17">
        <v>40154.0</v>
      </c>
      <c r="F4" s="16" t="s">
        <v>47</v>
      </c>
      <c r="G4" s="16" t="s">
        <v>48</v>
      </c>
      <c r="H4" s="18">
        <v>70000.0</v>
      </c>
      <c r="I4" s="18" t="s">
        <v>23</v>
      </c>
      <c r="J4" s="18">
        <f>VLOOKUP(I4,Variables!$A$4:$B$5,2,0)*H4</f>
        <v>140000</v>
      </c>
    </row>
    <row r="5">
      <c r="A5" s="16">
        <v>1004.0</v>
      </c>
      <c r="B5" s="16" t="s">
        <v>49</v>
      </c>
      <c r="C5" s="16" t="s">
        <v>50</v>
      </c>
      <c r="D5" s="17">
        <v>32113.0</v>
      </c>
      <c r="E5" s="17">
        <v>40949.0</v>
      </c>
      <c r="F5" s="16" t="s">
        <v>51</v>
      </c>
      <c r="G5" s="16" t="s">
        <v>52</v>
      </c>
      <c r="H5" s="18">
        <v>90000.0</v>
      </c>
      <c r="I5" s="18" t="s">
        <v>23</v>
      </c>
      <c r="J5" s="18">
        <f>VLOOKUP(I5,Variables!$A$4:$B$5,2,0)*H5</f>
        <v>180000</v>
      </c>
    </row>
    <row r="6">
      <c r="A6" s="16">
        <v>1005.0</v>
      </c>
      <c r="B6" s="16" t="s">
        <v>54</v>
      </c>
      <c r="C6" s="16" t="s">
        <v>55</v>
      </c>
      <c r="D6" s="17">
        <v>33724.0</v>
      </c>
      <c r="E6" s="17">
        <v>41839.0</v>
      </c>
      <c r="F6" s="16" t="s">
        <v>37</v>
      </c>
      <c r="G6" s="16" t="s">
        <v>56</v>
      </c>
      <c r="H6" s="18">
        <v>60000.0</v>
      </c>
      <c r="I6" s="18" t="s">
        <v>23</v>
      </c>
      <c r="J6" s="18">
        <f>VLOOKUP(I6,Variables!$A$4:$B$5,2,0)*H6</f>
        <v>120000</v>
      </c>
    </row>
    <row r="7">
      <c r="A7" s="16">
        <v>1006.0</v>
      </c>
      <c r="B7" s="16" t="s">
        <v>58</v>
      </c>
      <c r="C7" s="16" t="s">
        <v>59</v>
      </c>
      <c r="D7" s="17">
        <v>32678.0</v>
      </c>
      <c r="E7" s="17">
        <v>41279.0</v>
      </c>
      <c r="F7" s="16" t="s">
        <v>47</v>
      </c>
      <c r="G7" s="16" t="s">
        <v>53</v>
      </c>
      <c r="H7" s="18">
        <v>95000.0</v>
      </c>
      <c r="I7" s="18" t="s">
        <v>23</v>
      </c>
      <c r="J7" s="18">
        <f>VLOOKUP(I7,Variables!$A$4:$B$5,2,0)*H7</f>
        <v>190000</v>
      </c>
    </row>
    <row r="8">
      <c r="A8" s="16">
        <v>1007.0</v>
      </c>
      <c r="B8" s="16" t="s">
        <v>61</v>
      </c>
      <c r="C8" s="16" t="s">
        <v>62</v>
      </c>
      <c r="D8" s="17">
        <v>31743.0</v>
      </c>
      <c r="E8" s="17">
        <v>42594.0</v>
      </c>
      <c r="F8" s="16" t="s">
        <v>18</v>
      </c>
      <c r="G8" s="16" t="s">
        <v>63</v>
      </c>
      <c r="H8" s="18">
        <v>78000.0</v>
      </c>
      <c r="I8" s="18" t="s">
        <v>23</v>
      </c>
      <c r="J8" s="18">
        <f>VLOOKUP(I8,Variables!$A$4:$B$5,2,0)*H8</f>
        <v>156000</v>
      </c>
    </row>
    <row r="9">
      <c r="A9" s="16">
        <v>1008.0</v>
      </c>
      <c r="B9" s="16" t="s">
        <v>64</v>
      </c>
      <c r="C9" s="16" t="s">
        <v>65</v>
      </c>
      <c r="D9" s="17">
        <v>33455.0</v>
      </c>
      <c r="E9" s="17">
        <v>42816.0</v>
      </c>
      <c r="F9" s="16" t="s">
        <v>51</v>
      </c>
      <c r="G9" s="16" t="s">
        <v>66</v>
      </c>
      <c r="H9" s="18">
        <v>68000.0</v>
      </c>
      <c r="I9" s="18" t="s">
        <v>23</v>
      </c>
      <c r="J9" s="18">
        <f>VLOOKUP(I9,Variables!$A$4:$B$5,2,0)*H9</f>
        <v>136000</v>
      </c>
    </row>
    <row r="10">
      <c r="A10" s="16">
        <v>1009.0</v>
      </c>
      <c r="B10" s="16" t="s">
        <v>67</v>
      </c>
      <c r="C10" s="16" t="s">
        <v>68</v>
      </c>
      <c r="D10" s="17">
        <v>30755.0</v>
      </c>
      <c r="E10" s="17">
        <v>40438.0</v>
      </c>
      <c r="F10" s="16" t="s">
        <v>37</v>
      </c>
      <c r="G10" s="16" t="s">
        <v>69</v>
      </c>
      <c r="H10" s="18">
        <v>88000.0</v>
      </c>
      <c r="I10" s="18" t="s">
        <v>23</v>
      </c>
      <c r="J10" s="18">
        <f>VLOOKUP(I10,Variables!$A$4:$B$5,2,0)*H10</f>
        <v>176000</v>
      </c>
    </row>
    <row r="11">
      <c r="A11" s="16">
        <v>1010.0</v>
      </c>
      <c r="B11" s="16" t="s">
        <v>71</v>
      </c>
      <c r="C11" s="16" t="s">
        <v>72</v>
      </c>
      <c r="D11" s="17">
        <v>34230.0</v>
      </c>
      <c r="E11" s="17">
        <v>42185.0</v>
      </c>
      <c r="F11" s="16" t="s">
        <v>47</v>
      </c>
      <c r="G11" s="16" t="s">
        <v>48</v>
      </c>
      <c r="H11" s="18">
        <v>72000.0</v>
      </c>
      <c r="I11" s="18" t="s">
        <v>23</v>
      </c>
      <c r="J11" s="18">
        <f>VLOOKUP(I11,Variables!$A$4:$B$5,2,0)*H11</f>
        <v>144000</v>
      </c>
    </row>
    <row r="12">
      <c r="A12" s="16">
        <v>1011.0</v>
      </c>
      <c r="B12" s="16" t="s">
        <v>73</v>
      </c>
      <c r="C12" s="16" t="s">
        <v>74</v>
      </c>
      <c r="D12" s="17">
        <v>31959.0</v>
      </c>
      <c r="E12" s="17">
        <v>41224.0</v>
      </c>
      <c r="F12" s="16" t="s">
        <v>51</v>
      </c>
      <c r="G12" s="16" t="s">
        <v>75</v>
      </c>
      <c r="H12" s="18">
        <v>92000.0</v>
      </c>
      <c r="I12" s="18" t="s">
        <v>23</v>
      </c>
      <c r="J12" s="18">
        <f>VLOOKUP(I12,Variables!$A$4:$B$5,2,0)*H12</f>
        <v>184000</v>
      </c>
    </row>
    <row r="13">
      <c r="A13" s="16">
        <v>1012.0</v>
      </c>
      <c r="B13" s="16" t="s">
        <v>76</v>
      </c>
      <c r="C13" s="16" t="s">
        <v>77</v>
      </c>
      <c r="D13" s="17">
        <v>32902.0</v>
      </c>
      <c r="E13" s="17">
        <v>43192.0</v>
      </c>
      <c r="F13" s="16" t="s">
        <v>18</v>
      </c>
      <c r="G13" s="16" t="s">
        <v>60</v>
      </c>
      <c r="H13" s="18">
        <v>60000.0</v>
      </c>
      <c r="I13" s="18" t="s">
        <v>23</v>
      </c>
      <c r="J13" s="18">
        <f>VLOOKUP(I13,Variables!$A$4:$B$5,2,0)*H13</f>
        <v>120000</v>
      </c>
    </row>
    <row r="14">
      <c r="A14" s="16">
        <v>1013.0</v>
      </c>
      <c r="B14" s="16" t="s">
        <v>78</v>
      </c>
      <c r="C14" s="16" t="s">
        <v>79</v>
      </c>
      <c r="D14" s="17">
        <v>32488.0</v>
      </c>
      <c r="E14" s="17">
        <v>41891.0</v>
      </c>
      <c r="F14" s="16" t="s">
        <v>37</v>
      </c>
      <c r="G14" s="16" t="s">
        <v>56</v>
      </c>
      <c r="H14" s="18">
        <v>58000.0</v>
      </c>
      <c r="I14" s="18" t="s">
        <v>23</v>
      </c>
      <c r="J14" s="18">
        <f>VLOOKUP(I14,Variables!$A$4:$B$5,2,0)*H14</f>
        <v>116000</v>
      </c>
    </row>
    <row r="15">
      <c r="A15" s="16">
        <v>1014.0</v>
      </c>
      <c r="B15" s="16" t="s">
        <v>81</v>
      </c>
      <c r="C15" s="16" t="s">
        <v>82</v>
      </c>
      <c r="D15" s="17">
        <v>33883.0</v>
      </c>
      <c r="E15" s="17">
        <v>43089.0</v>
      </c>
      <c r="F15" s="16" t="s">
        <v>51</v>
      </c>
      <c r="G15" s="16" t="s">
        <v>66</v>
      </c>
      <c r="H15" s="18">
        <v>66000.0</v>
      </c>
      <c r="I15" s="18" t="s">
        <v>23</v>
      </c>
      <c r="J15" s="18">
        <f>VLOOKUP(I15,Variables!$A$4:$B$5,2,0)*H15</f>
        <v>132000</v>
      </c>
    </row>
    <row r="16">
      <c r="A16" s="16">
        <v>1015.0</v>
      </c>
      <c r="B16" s="16" t="s">
        <v>83</v>
      </c>
      <c r="C16" s="16" t="s">
        <v>84</v>
      </c>
      <c r="D16" s="17">
        <v>31284.0</v>
      </c>
      <c r="E16" s="17">
        <v>41494.0</v>
      </c>
      <c r="F16" s="16" t="s">
        <v>37</v>
      </c>
      <c r="G16" s="16" t="s">
        <v>38</v>
      </c>
      <c r="H16" s="18">
        <v>80000.0</v>
      </c>
      <c r="I16" s="18" t="s">
        <v>23</v>
      </c>
      <c r="J16" s="18">
        <f>VLOOKUP(I16,Variables!$A$4:$B$5,2,0)*H16</f>
        <v>160000</v>
      </c>
    </row>
    <row r="17">
      <c r="A17" s="16">
        <v>1016.0</v>
      </c>
      <c r="B17" s="16" t="s">
        <v>85</v>
      </c>
      <c r="C17" s="16" t="s">
        <v>86</v>
      </c>
      <c r="D17" s="17">
        <v>33007.0</v>
      </c>
      <c r="E17" s="17">
        <v>42383.0</v>
      </c>
      <c r="F17" s="16" t="s">
        <v>47</v>
      </c>
      <c r="G17" s="16" t="s">
        <v>53</v>
      </c>
      <c r="H17" s="18">
        <v>95000.0</v>
      </c>
      <c r="I17" s="18" t="s">
        <v>23</v>
      </c>
      <c r="J17" s="18">
        <f>VLOOKUP(I17,Variables!$A$4:$B$5,2,0)*H17</f>
        <v>190000</v>
      </c>
    </row>
    <row r="18">
      <c r="A18" s="16">
        <v>1017.0</v>
      </c>
      <c r="B18" s="16" t="s">
        <v>87</v>
      </c>
      <c r="C18" s="16" t="s">
        <v>88</v>
      </c>
      <c r="D18" s="17">
        <v>31685.0</v>
      </c>
      <c r="E18" s="17">
        <v>41047.0</v>
      </c>
      <c r="F18" s="16" t="s">
        <v>51</v>
      </c>
      <c r="G18" s="16" t="s">
        <v>52</v>
      </c>
      <c r="H18" s="18">
        <v>89000.0</v>
      </c>
      <c r="I18" s="18" t="s">
        <v>23</v>
      </c>
      <c r="J18" s="18">
        <f>VLOOKUP(I18,Variables!$A$4:$B$5,2,0)*H18</f>
        <v>178000</v>
      </c>
    </row>
    <row r="19">
      <c r="A19" s="16">
        <v>1018.0</v>
      </c>
      <c r="B19" s="16" t="s">
        <v>90</v>
      </c>
      <c r="C19" s="16" t="s">
        <v>91</v>
      </c>
      <c r="D19" s="17">
        <v>32815.0</v>
      </c>
      <c r="E19" s="17">
        <v>41697.0</v>
      </c>
      <c r="F19" s="16" t="s">
        <v>18</v>
      </c>
      <c r="G19" s="16" t="s">
        <v>63</v>
      </c>
      <c r="H19" s="18">
        <v>75000.0</v>
      </c>
      <c r="I19" s="18" t="s">
        <v>23</v>
      </c>
      <c r="J19" s="18">
        <f>VLOOKUP(I19,Variables!$A$4:$B$5,2,0)*H19</f>
        <v>150000</v>
      </c>
    </row>
    <row r="20">
      <c r="A20" s="16">
        <v>1019.0</v>
      </c>
      <c r="B20" s="16" t="s">
        <v>92</v>
      </c>
      <c r="C20" s="16" t="s">
        <v>93</v>
      </c>
      <c r="D20" s="17">
        <v>33441.0</v>
      </c>
      <c r="E20" s="17">
        <v>43283.0</v>
      </c>
      <c r="F20" s="16" t="s">
        <v>51</v>
      </c>
      <c r="G20" s="16" t="s">
        <v>75</v>
      </c>
      <c r="H20" s="18">
        <v>91000.0</v>
      </c>
      <c r="I20" s="18" t="s">
        <v>23</v>
      </c>
      <c r="J20" s="18">
        <f>VLOOKUP(I20,Variables!$A$4:$B$5,2,0)*H20</f>
        <v>182000</v>
      </c>
      <c r="K20" s="19"/>
    </row>
    <row r="21">
      <c r="A21" s="16">
        <v>1020.0</v>
      </c>
      <c r="B21" s="16" t="s">
        <v>94</v>
      </c>
      <c r="C21" s="16" t="s">
        <v>95</v>
      </c>
      <c r="D21" s="17">
        <v>34076.0</v>
      </c>
      <c r="E21" s="17">
        <v>43018.0</v>
      </c>
      <c r="F21" s="16" t="s">
        <v>47</v>
      </c>
      <c r="G21" s="16" t="s">
        <v>48</v>
      </c>
      <c r="H21" s="18">
        <v>73000.0</v>
      </c>
      <c r="I21" s="18" t="s">
        <v>24</v>
      </c>
      <c r="J21" s="18">
        <f>VLOOKUP(I21,Variables!$A$4:$B$5,2,0)*H21</f>
        <v>73000</v>
      </c>
      <c r="K21" s="19"/>
    </row>
    <row r="22">
      <c r="A22" s="16">
        <v>1021.0</v>
      </c>
      <c r="B22" s="16" t="s">
        <v>96</v>
      </c>
      <c r="C22" s="16" t="s">
        <v>97</v>
      </c>
      <c r="D22" s="17">
        <v>32142.0</v>
      </c>
      <c r="E22" s="17">
        <v>41376.0</v>
      </c>
      <c r="F22" s="16" t="s">
        <v>37</v>
      </c>
      <c r="G22" s="16" t="s">
        <v>56</v>
      </c>
      <c r="H22" s="18">
        <v>60000.0</v>
      </c>
      <c r="I22" s="18" t="s">
        <v>24</v>
      </c>
      <c r="J22" s="18">
        <f>VLOOKUP(I22,Variables!$A$4:$B$5,2,0)*H22</f>
        <v>60000</v>
      </c>
      <c r="K22" s="19"/>
    </row>
    <row r="23">
      <c r="A23" s="16">
        <v>1022.0</v>
      </c>
      <c r="B23" s="16" t="s">
        <v>98</v>
      </c>
      <c r="C23" s="16" t="s">
        <v>99</v>
      </c>
      <c r="D23" s="17">
        <v>32310.0</v>
      </c>
      <c r="E23" s="17">
        <v>43707.0</v>
      </c>
      <c r="F23" s="16" t="s">
        <v>51</v>
      </c>
      <c r="G23" s="16" t="s">
        <v>66</v>
      </c>
      <c r="H23" s="18">
        <v>67000.0</v>
      </c>
      <c r="I23" s="18" t="s">
        <v>24</v>
      </c>
      <c r="J23" s="18">
        <f>VLOOKUP(I23,Variables!$A$4:$B$5,2,0)*H23</f>
        <v>67000</v>
      </c>
      <c r="K23" s="19"/>
    </row>
    <row r="24">
      <c r="A24" s="16">
        <v>1023.0</v>
      </c>
      <c r="B24" s="16" t="s">
        <v>100</v>
      </c>
      <c r="C24" s="16" t="s">
        <v>101</v>
      </c>
      <c r="D24" s="17">
        <v>33662.0</v>
      </c>
      <c r="E24" s="17">
        <v>42451.0</v>
      </c>
      <c r="F24" s="16" t="s">
        <v>47</v>
      </c>
      <c r="G24" s="16" t="s">
        <v>53</v>
      </c>
      <c r="H24" s="18">
        <v>92000.0</v>
      </c>
      <c r="I24" s="18" t="s">
        <v>24</v>
      </c>
      <c r="J24" s="18">
        <f>VLOOKUP(I24,Variables!$A$4:$B$5,2,0)*H24</f>
        <v>92000</v>
      </c>
      <c r="K24" s="19"/>
    </row>
    <row r="25">
      <c r="A25" s="16">
        <v>1024.0</v>
      </c>
      <c r="B25" s="16" t="s">
        <v>102</v>
      </c>
      <c r="C25" s="16" t="s">
        <v>103</v>
      </c>
      <c r="D25" s="17">
        <v>30965.0</v>
      </c>
      <c r="E25" s="17">
        <v>42313.0</v>
      </c>
      <c r="F25" s="16" t="s">
        <v>18</v>
      </c>
      <c r="G25" s="16" t="s">
        <v>60</v>
      </c>
      <c r="H25" s="18">
        <v>61000.0</v>
      </c>
      <c r="I25" s="18" t="s">
        <v>24</v>
      </c>
      <c r="J25" s="18">
        <f>VLOOKUP(I25,Variables!$A$4:$B$5,2,0)*H25</f>
        <v>61000</v>
      </c>
      <c r="K25" s="19"/>
    </row>
    <row r="26">
      <c r="A26" s="16">
        <v>1025.0</v>
      </c>
      <c r="B26" s="16" t="s">
        <v>104</v>
      </c>
      <c r="C26" s="16" t="s">
        <v>105</v>
      </c>
      <c r="D26" s="17">
        <v>31086.0</v>
      </c>
      <c r="E26" s="17">
        <v>41839.0</v>
      </c>
      <c r="F26" s="16" t="s">
        <v>37</v>
      </c>
      <c r="G26" s="16" t="s">
        <v>38</v>
      </c>
      <c r="H26" s="18">
        <v>78000.0</v>
      </c>
      <c r="I26" s="18" t="s">
        <v>24</v>
      </c>
      <c r="J26" s="18">
        <f>VLOOKUP(I26,Variables!$A$4:$B$5,2,0)*H26</f>
        <v>78000</v>
      </c>
      <c r="K26" s="19"/>
    </row>
    <row r="27">
      <c r="A27" s="16">
        <v>1026.0</v>
      </c>
      <c r="B27" s="16" t="s">
        <v>106</v>
      </c>
      <c r="C27" s="16" t="s">
        <v>107</v>
      </c>
      <c r="D27" s="17">
        <v>32701.0</v>
      </c>
      <c r="E27" s="17">
        <v>43103.0</v>
      </c>
      <c r="F27" s="16" t="s">
        <v>51</v>
      </c>
      <c r="G27" s="16" t="s">
        <v>52</v>
      </c>
      <c r="H27" s="18">
        <v>85000.0</v>
      </c>
      <c r="I27" s="18" t="s">
        <v>24</v>
      </c>
      <c r="J27" s="18">
        <f>VLOOKUP(I27,Variables!$A$4:$B$5,2,0)*H27</f>
        <v>85000</v>
      </c>
      <c r="K27" s="19"/>
    </row>
    <row r="28">
      <c r="A28" s="16">
        <v>1027.0</v>
      </c>
      <c r="B28" s="16" t="s">
        <v>108</v>
      </c>
      <c r="C28" s="16" t="s">
        <v>109</v>
      </c>
      <c r="D28" s="17">
        <v>33131.0</v>
      </c>
      <c r="E28" s="17">
        <v>41532.0</v>
      </c>
      <c r="F28" s="16" t="s">
        <v>18</v>
      </c>
      <c r="G28" s="16" t="s">
        <v>63</v>
      </c>
      <c r="H28" s="18">
        <v>72000.0</v>
      </c>
      <c r="I28" s="18" t="s">
        <v>24</v>
      </c>
      <c r="J28" s="18">
        <f>VLOOKUP(I28,Variables!$A$4:$B$5,2,0)*H28</f>
        <v>72000</v>
      </c>
      <c r="K28" s="19"/>
    </row>
    <row r="29">
      <c r="A29" s="16">
        <v>1028.0</v>
      </c>
      <c r="B29" s="16" t="s">
        <v>110</v>
      </c>
      <c r="C29" s="16" t="s">
        <v>111</v>
      </c>
      <c r="D29" s="17">
        <v>33256.0</v>
      </c>
      <c r="E29" s="17">
        <v>43524.0</v>
      </c>
      <c r="F29" s="16" t="s">
        <v>51</v>
      </c>
      <c r="G29" s="16" t="s">
        <v>66</v>
      </c>
      <c r="H29" s="18">
        <v>64000.0</v>
      </c>
      <c r="I29" s="18" t="s">
        <v>24</v>
      </c>
      <c r="J29" s="18">
        <f>VLOOKUP(I29,Variables!$A$4:$B$5,2,0)*H29</f>
        <v>64000</v>
      </c>
      <c r="K29" s="19"/>
    </row>
    <row r="30">
      <c r="A30" s="16">
        <v>1029.0</v>
      </c>
      <c r="B30" s="16" t="s">
        <v>112</v>
      </c>
      <c r="C30" s="16" t="s">
        <v>113</v>
      </c>
      <c r="D30" s="17">
        <v>34112.0</v>
      </c>
      <c r="E30" s="17">
        <v>42718.0</v>
      </c>
      <c r="F30" s="16" t="s">
        <v>37</v>
      </c>
      <c r="G30" s="16" t="s">
        <v>56</v>
      </c>
      <c r="H30" s="18">
        <v>59000.0</v>
      </c>
      <c r="I30" s="18" t="s">
        <v>24</v>
      </c>
      <c r="J30" s="18">
        <f>VLOOKUP(I30,Variables!$A$4:$B$5,2,0)*H30</f>
        <v>59000</v>
      </c>
      <c r="K30" s="19"/>
    </row>
    <row r="31">
      <c r="A31" s="20">
        <v>1030.0</v>
      </c>
      <c r="B31" s="20" t="s">
        <v>114</v>
      </c>
      <c r="C31" s="20" t="s">
        <v>115</v>
      </c>
      <c r="D31" s="21">
        <v>31875.0</v>
      </c>
      <c r="E31" s="21">
        <v>42338.0</v>
      </c>
      <c r="F31" s="20" t="s">
        <v>47</v>
      </c>
      <c r="G31" s="20" t="s">
        <v>48</v>
      </c>
      <c r="H31" s="22">
        <v>70000.0</v>
      </c>
      <c r="I31" s="22" t="s">
        <v>24</v>
      </c>
      <c r="J31" s="18">
        <f>VLOOKUP(I31,Variables!$A$4:$B$5,2,0)*H31</f>
        <v>70000</v>
      </c>
      <c r="K31" s="1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6</v>
      </c>
      <c r="G1" s="13" t="s">
        <v>30</v>
      </c>
      <c r="H1" s="13" t="s">
        <v>31</v>
      </c>
      <c r="I1" s="13" t="s">
        <v>32</v>
      </c>
      <c r="J1" s="13" t="s">
        <v>33</v>
      </c>
      <c r="K1" s="13" t="s">
        <v>116</v>
      </c>
      <c r="L1" s="10" t="s">
        <v>117</v>
      </c>
    </row>
    <row r="2">
      <c r="A2" s="16">
        <v>1001.0</v>
      </c>
      <c r="B2" s="16" t="s">
        <v>35</v>
      </c>
      <c r="C2" s="16" t="s">
        <v>36</v>
      </c>
      <c r="D2" s="23">
        <v>31182.0</v>
      </c>
      <c r="E2" s="23">
        <v>40352.0</v>
      </c>
      <c r="F2" s="16" t="s">
        <v>37</v>
      </c>
      <c r="G2" s="16" t="s">
        <v>38</v>
      </c>
      <c r="H2" s="16">
        <v>75000.0</v>
      </c>
      <c r="I2" s="16" t="s">
        <v>24</v>
      </c>
      <c r="J2" s="16">
        <f>VLOOKUP(I2,Variables!$A$4:$B$5,2,0)*H2</f>
        <v>75000</v>
      </c>
      <c r="K2" s="16">
        <f t="shared" ref="K2:K31" si="1">YEAR(E2)</f>
        <v>2010</v>
      </c>
      <c r="L2" s="10" t="s">
        <v>118</v>
      </c>
    </row>
    <row r="3">
      <c r="A3" s="16">
        <v>1002.0</v>
      </c>
      <c r="B3" s="16" t="s">
        <v>40</v>
      </c>
      <c r="C3" s="16" t="s">
        <v>41</v>
      </c>
      <c r="D3" s="23">
        <v>32376.0</v>
      </c>
      <c r="E3" s="23">
        <v>40648.0</v>
      </c>
      <c r="F3" s="16" t="s">
        <v>18</v>
      </c>
      <c r="G3" s="16" t="s">
        <v>42</v>
      </c>
      <c r="H3" s="16">
        <v>85000.0</v>
      </c>
      <c r="I3" s="16" t="s">
        <v>23</v>
      </c>
      <c r="J3" s="16">
        <f>VLOOKUP(I3,Variables!$A$4:$B$5,2,0)*H3</f>
        <v>170000</v>
      </c>
      <c r="K3" s="16">
        <f t="shared" si="1"/>
        <v>2011</v>
      </c>
    </row>
    <row r="4">
      <c r="A4" s="16">
        <v>1003.0</v>
      </c>
      <c r="B4" s="16" t="s">
        <v>45</v>
      </c>
      <c r="C4" s="16" t="s">
        <v>46</v>
      </c>
      <c r="D4" s="23">
        <v>32914.0</v>
      </c>
      <c r="E4" s="23">
        <v>40154.0</v>
      </c>
      <c r="F4" s="16" t="s">
        <v>47</v>
      </c>
      <c r="G4" s="16" t="s">
        <v>48</v>
      </c>
      <c r="H4" s="16">
        <v>70000.0</v>
      </c>
      <c r="I4" s="16" t="s">
        <v>23</v>
      </c>
      <c r="J4" s="16">
        <f>VLOOKUP(I4,Variables!$A$4:$B$5,2,0)*H4</f>
        <v>140000</v>
      </c>
      <c r="K4" s="16">
        <f t="shared" si="1"/>
        <v>2009</v>
      </c>
    </row>
    <row r="5">
      <c r="A5" s="16">
        <v>1004.0</v>
      </c>
      <c r="B5" s="16" t="s">
        <v>49</v>
      </c>
      <c r="C5" s="16" t="s">
        <v>50</v>
      </c>
      <c r="D5" s="23">
        <v>32113.0</v>
      </c>
      <c r="E5" s="23">
        <v>40949.0</v>
      </c>
      <c r="F5" s="16" t="s">
        <v>51</v>
      </c>
      <c r="G5" s="16" t="s">
        <v>52</v>
      </c>
      <c r="H5" s="16">
        <v>90000.0</v>
      </c>
      <c r="I5" s="16" t="s">
        <v>23</v>
      </c>
      <c r="J5" s="16">
        <f>VLOOKUP(I5,Variables!$A$4:$B$5,2,0)*H5</f>
        <v>180000</v>
      </c>
      <c r="K5" s="16">
        <f t="shared" si="1"/>
        <v>2012</v>
      </c>
    </row>
    <row r="6">
      <c r="A6" s="16">
        <v>1005.0</v>
      </c>
      <c r="B6" s="16" t="s">
        <v>54</v>
      </c>
      <c r="C6" s="16" t="s">
        <v>55</v>
      </c>
      <c r="D6" s="23">
        <v>33724.0</v>
      </c>
      <c r="E6" s="23">
        <v>41839.0</v>
      </c>
      <c r="F6" s="16" t="s">
        <v>37</v>
      </c>
      <c r="G6" s="16" t="s">
        <v>56</v>
      </c>
      <c r="H6" s="16">
        <v>60000.0</v>
      </c>
      <c r="I6" s="16" t="s">
        <v>23</v>
      </c>
      <c r="J6" s="16">
        <f>VLOOKUP(I6,Variables!$A$4:$B$5,2,0)*H6</f>
        <v>120000</v>
      </c>
      <c r="K6" s="16">
        <f t="shared" si="1"/>
        <v>2014</v>
      </c>
    </row>
    <row r="7">
      <c r="A7" s="16">
        <v>1006.0</v>
      </c>
      <c r="B7" s="16" t="s">
        <v>58</v>
      </c>
      <c r="C7" s="16" t="s">
        <v>59</v>
      </c>
      <c r="D7" s="23">
        <v>32678.0</v>
      </c>
      <c r="E7" s="23">
        <v>41279.0</v>
      </c>
      <c r="F7" s="16" t="s">
        <v>47</v>
      </c>
      <c r="G7" s="16" t="s">
        <v>53</v>
      </c>
      <c r="H7" s="16">
        <v>95000.0</v>
      </c>
      <c r="I7" s="16" t="s">
        <v>23</v>
      </c>
      <c r="J7" s="16">
        <f>VLOOKUP(I7,Variables!$A$4:$B$5,2,0)*H7</f>
        <v>190000</v>
      </c>
      <c r="K7" s="16">
        <f t="shared" si="1"/>
        <v>2013</v>
      </c>
    </row>
    <row r="8">
      <c r="A8" s="16">
        <v>1007.0</v>
      </c>
      <c r="B8" s="16" t="s">
        <v>61</v>
      </c>
      <c r="C8" s="16" t="s">
        <v>62</v>
      </c>
      <c r="D8" s="23">
        <v>31743.0</v>
      </c>
      <c r="E8" s="23">
        <v>42594.0</v>
      </c>
      <c r="F8" s="16" t="s">
        <v>18</v>
      </c>
      <c r="G8" s="16" t="s">
        <v>63</v>
      </c>
      <c r="H8" s="16">
        <v>78000.0</v>
      </c>
      <c r="I8" s="16" t="s">
        <v>23</v>
      </c>
      <c r="J8" s="16">
        <f>VLOOKUP(I8,Variables!$A$4:$B$5,2,0)*H8</f>
        <v>156000</v>
      </c>
      <c r="K8" s="16">
        <f t="shared" si="1"/>
        <v>2016</v>
      </c>
    </row>
    <row r="9">
      <c r="A9" s="16">
        <v>1008.0</v>
      </c>
      <c r="B9" s="16" t="s">
        <v>64</v>
      </c>
      <c r="C9" s="16" t="s">
        <v>65</v>
      </c>
      <c r="D9" s="23">
        <v>33455.0</v>
      </c>
      <c r="E9" s="23">
        <v>42816.0</v>
      </c>
      <c r="F9" s="16" t="s">
        <v>51</v>
      </c>
      <c r="G9" s="16" t="s">
        <v>66</v>
      </c>
      <c r="H9" s="16">
        <v>68000.0</v>
      </c>
      <c r="I9" s="16" t="s">
        <v>23</v>
      </c>
      <c r="J9" s="16">
        <f>VLOOKUP(I9,Variables!$A$4:$B$5,2,0)*H9</f>
        <v>136000</v>
      </c>
      <c r="K9" s="16">
        <f t="shared" si="1"/>
        <v>2017</v>
      </c>
    </row>
    <row r="10">
      <c r="A10" s="16">
        <v>1009.0</v>
      </c>
      <c r="B10" s="16" t="s">
        <v>67</v>
      </c>
      <c r="C10" s="16" t="s">
        <v>68</v>
      </c>
      <c r="D10" s="23">
        <v>30755.0</v>
      </c>
      <c r="E10" s="23">
        <v>40438.0</v>
      </c>
      <c r="F10" s="16" t="s">
        <v>37</v>
      </c>
      <c r="G10" s="16" t="s">
        <v>69</v>
      </c>
      <c r="H10" s="16">
        <v>88000.0</v>
      </c>
      <c r="I10" s="16" t="s">
        <v>23</v>
      </c>
      <c r="J10" s="16">
        <f>VLOOKUP(I10,Variables!$A$4:$B$5,2,0)*H10</f>
        <v>176000</v>
      </c>
      <c r="K10" s="16">
        <f t="shared" si="1"/>
        <v>2010</v>
      </c>
    </row>
    <row r="11">
      <c r="A11" s="16">
        <v>1010.0</v>
      </c>
      <c r="B11" s="16" t="s">
        <v>71</v>
      </c>
      <c r="C11" s="16" t="s">
        <v>72</v>
      </c>
      <c r="D11" s="23">
        <v>34230.0</v>
      </c>
      <c r="E11" s="23">
        <v>42185.0</v>
      </c>
      <c r="F11" s="16" t="s">
        <v>47</v>
      </c>
      <c r="G11" s="16" t="s">
        <v>48</v>
      </c>
      <c r="H11" s="16">
        <v>72000.0</v>
      </c>
      <c r="I11" s="16" t="s">
        <v>23</v>
      </c>
      <c r="J11" s="16">
        <f>VLOOKUP(I11,Variables!$A$4:$B$5,2,0)*H11</f>
        <v>144000</v>
      </c>
      <c r="K11" s="16">
        <f t="shared" si="1"/>
        <v>2015</v>
      </c>
    </row>
    <row r="12">
      <c r="A12" s="16">
        <v>1011.0</v>
      </c>
      <c r="B12" s="16" t="s">
        <v>73</v>
      </c>
      <c r="C12" s="16" t="s">
        <v>74</v>
      </c>
      <c r="D12" s="23">
        <v>31959.0</v>
      </c>
      <c r="E12" s="23">
        <v>41224.0</v>
      </c>
      <c r="F12" s="16" t="s">
        <v>51</v>
      </c>
      <c r="G12" s="16" t="s">
        <v>75</v>
      </c>
      <c r="H12" s="16">
        <v>92000.0</v>
      </c>
      <c r="I12" s="16" t="s">
        <v>23</v>
      </c>
      <c r="J12" s="16">
        <f>VLOOKUP(I12,Variables!$A$4:$B$5,2,0)*H12</f>
        <v>184000</v>
      </c>
      <c r="K12" s="16">
        <f t="shared" si="1"/>
        <v>2012</v>
      </c>
    </row>
    <row r="13">
      <c r="A13" s="16">
        <v>1012.0</v>
      </c>
      <c r="B13" s="16" t="s">
        <v>76</v>
      </c>
      <c r="C13" s="16" t="s">
        <v>77</v>
      </c>
      <c r="D13" s="23">
        <v>32902.0</v>
      </c>
      <c r="E13" s="23">
        <v>43192.0</v>
      </c>
      <c r="F13" s="16" t="s">
        <v>18</v>
      </c>
      <c r="G13" s="16" t="s">
        <v>60</v>
      </c>
      <c r="H13" s="16">
        <v>60000.0</v>
      </c>
      <c r="I13" s="16" t="s">
        <v>23</v>
      </c>
      <c r="J13" s="16">
        <f>VLOOKUP(I13,Variables!$A$4:$B$5,2,0)*H13</f>
        <v>120000</v>
      </c>
      <c r="K13" s="16">
        <f t="shared" si="1"/>
        <v>2018</v>
      </c>
    </row>
    <row r="14">
      <c r="A14" s="16">
        <v>1013.0</v>
      </c>
      <c r="B14" s="16" t="s">
        <v>78</v>
      </c>
      <c r="C14" s="16" t="s">
        <v>79</v>
      </c>
      <c r="D14" s="23">
        <v>32488.0</v>
      </c>
      <c r="E14" s="23">
        <v>41891.0</v>
      </c>
      <c r="F14" s="16" t="s">
        <v>37</v>
      </c>
      <c r="G14" s="16" t="s">
        <v>56</v>
      </c>
      <c r="H14" s="16">
        <v>58000.0</v>
      </c>
      <c r="I14" s="16" t="s">
        <v>23</v>
      </c>
      <c r="J14" s="16">
        <f>VLOOKUP(I14,Variables!$A$4:$B$5,2,0)*H14</f>
        <v>116000</v>
      </c>
      <c r="K14" s="16">
        <f t="shared" si="1"/>
        <v>2014</v>
      </c>
    </row>
    <row r="15">
      <c r="A15" s="16">
        <v>1014.0</v>
      </c>
      <c r="B15" s="16" t="s">
        <v>81</v>
      </c>
      <c r="C15" s="16" t="s">
        <v>82</v>
      </c>
      <c r="D15" s="23">
        <v>33883.0</v>
      </c>
      <c r="E15" s="23">
        <v>43089.0</v>
      </c>
      <c r="F15" s="16" t="s">
        <v>51</v>
      </c>
      <c r="G15" s="16" t="s">
        <v>66</v>
      </c>
      <c r="H15" s="16">
        <v>66000.0</v>
      </c>
      <c r="I15" s="16" t="s">
        <v>23</v>
      </c>
      <c r="J15" s="16">
        <f>VLOOKUP(I15,Variables!$A$4:$B$5,2,0)*H15</f>
        <v>132000</v>
      </c>
      <c r="K15" s="16">
        <f t="shared" si="1"/>
        <v>2017</v>
      </c>
    </row>
    <row r="16">
      <c r="A16" s="16">
        <v>1015.0</v>
      </c>
      <c r="B16" s="16" t="s">
        <v>83</v>
      </c>
      <c r="C16" s="16" t="s">
        <v>84</v>
      </c>
      <c r="D16" s="23">
        <v>31284.0</v>
      </c>
      <c r="E16" s="23">
        <v>41494.0</v>
      </c>
      <c r="F16" s="16" t="s">
        <v>37</v>
      </c>
      <c r="G16" s="16" t="s">
        <v>38</v>
      </c>
      <c r="H16" s="16">
        <v>80000.0</v>
      </c>
      <c r="I16" s="16" t="s">
        <v>23</v>
      </c>
      <c r="J16" s="16">
        <f>VLOOKUP(I16,Variables!$A$4:$B$5,2,0)*H16</f>
        <v>160000</v>
      </c>
      <c r="K16" s="16">
        <f t="shared" si="1"/>
        <v>2013</v>
      </c>
    </row>
    <row r="17">
      <c r="A17" s="16">
        <v>1016.0</v>
      </c>
      <c r="B17" s="16" t="s">
        <v>85</v>
      </c>
      <c r="C17" s="16" t="s">
        <v>86</v>
      </c>
      <c r="D17" s="23">
        <v>33007.0</v>
      </c>
      <c r="E17" s="23">
        <v>42383.0</v>
      </c>
      <c r="F17" s="16" t="s">
        <v>47</v>
      </c>
      <c r="G17" s="16" t="s">
        <v>53</v>
      </c>
      <c r="H17" s="16">
        <v>95000.0</v>
      </c>
      <c r="I17" s="16" t="s">
        <v>23</v>
      </c>
      <c r="J17" s="16">
        <f>VLOOKUP(I17,Variables!$A$4:$B$5,2,0)*H17</f>
        <v>190000</v>
      </c>
      <c r="K17" s="16">
        <f t="shared" si="1"/>
        <v>2016</v>
      </c>
    </row>
    <row r="18">
      <c r="A18" s="16">
        <v>1017.0</v>
      </c>
      <c r="B18" s="16" t="s">
        <v>87</v>
      </c>
      <c r="C18" s="16" t="s">
        <v>88</v>
      </c>
      <c r="D18" s="23">
        <v>31685.0</v>
      </c>
      <c r="E18" s="23">
        <v>41047.0</v>
      </c>
      <c r="F18" s="16" t="s">
        <v>51</v>
      </c>
      <c r="G18" s="16" t="s">
        <v>52</v>
      </c>
      <c r="H18" s="16">
        <v>89000.0</v>
      </c>
      <c r="I18" s="16" t="s">
        <v>23</v>
      </c>
      <c r="J18" s="16">
        <f>VLOOKUP(I18,Variables!$A$4:$B$5,2,0)*H18</f>
        <v>178000</v>
      </c>
      <c r="K18" s="16">
        <f t="shared" si="1"/>
        <v>2012</v>
      </c>
    </row>
    <row r="19">
      <c r="A19" s="16">
        <v>1018.0</v>
      </c>
      <c r="B19" s="16" t="s">
        <v>90</v>
      </c>
      <c r="C19" s="16" t="s">
        <v>91</v>
      </c>
      <c r="D19" s="23">
        <v>32815.0</v>
      </c>
      <c r="E19" s="23">
        <v>41697.0</v>
      </c>
      <c r="F19" s="16" t="s">
        <v>18</v>
      </c>
      <c r="G19" s="16" t="s">
        <v>63</v>
      </c>
      <c r="H19" s="16">
        <v>75000.0</v>
      </c>
      <c r="I19" s="16" t="s">
        <v>23</v>
      </c>
      <c r="J19" s="16">
        <f>VLOOKUP(I19,Variables!$A$4:$B$5,2,0)*H19</f>
        <v>150000</v>
      </c>
      <c r="K19" s="16">
        <f t="shared" si="1"/>
        <v>2014</v>
      </c>
    </row>
    <row r="20">
      <c r="A20" s="16">
        <v>1019.0</v>
      </c>
      <c r="B20" s="16" t="s">
        <v>92</v>
      </c>
      <c r="C20" s="16" t="s">
        <v>93</v>
      </c>
      <c r="D20" s="23">
        <v>33441.0</v>
      </c>
      <c r="E20" s="23">
        <v>43283.0</v>
      </c>
      <c r="F20" s="16" t="s">
        <v>51</v>
      </c>
      <c r="G20" s="16" t="s">
        <v>75</v>
      </c>
      <c r="H20" s="16">
        <v>91000.0</v>
      </c>
      <c r="I20" s="16" t="s">
        <v>23</v>
      </c>
      <c r="J20" s="16">
        <f>VLOOKUP(I20,Variables!$A$4:$B$5,2,0)*H20</f>
        <v>182000</v>
      </c>
      <c r="K20" s="16">
        <f t="shared" si="1"/>
        <v>2018</v>
      </c>
    </row>
    <row r="21">
      <c r="A21" s="16">
        <v>1020.0</v>
      </c>
      <c r="B21" s="16" t="s">
        <v>94</v>
      </c>
      <c r="C21" s="16" t="s">
        <v>95</v>
      </c>
      <c r="D21" s="23">
        <v>34076.0</v>
      </c>
      <c r="E21" s="23">
        <v>43018.0</v>
      </c>
      <c r="F21" s="16" t="s">
        <v>47</v>
      </c>
      <c r="G21" s="16" t="s">
        <v>48</v>
      </c>
      <c r="H21" s="16">
        <v>73000.0</v>
      </c>
      <c r="I21" s="16" t="s">
        <v>24</v>
      </c>
      <c r="J21" s="16">
        <f>VLOOKUP(I21,Variables!$A$4:$B$5,2,0)*H21</f>
        <v>73000</v>
      </c>
      <c r="K21" s="16">
        <f t="shared" si="1"/>
        <v>2017</v>
      </c>
    </row>
    <row r="22">
      <c r="A22" s="16">
        <v>1021.0</v>
      </c>
      <c r="B22" s="16" t="s">
        <v>96</v>
      </c>
      <c r="C22" s="16" t="s">
        <v>97</v>
      </c>
      <c r="D22" s="23">
        <v>32142.0</v>
      </c>
      <c r="E22" s="23">
        <v>41376.0</v>
      </c>
      <c r="F22" s="16" t="s">
        <v>37</v>
      </c>
      <c r="G22" s="16" t="s">
        <v>56</v>
      </c>
      <c r="H22" s="16">
        <v>60000.0</v>
      </c>
      <c r="I22" s="16" t="s">
        <v>24</v>
      </c>
      <c r="J22" s="16">
        <f>VLOOKUP(I22,Variables!$A$4:$B$5,2,0)*H22</f>
        <v>60000</v>
      </c>
      <c r="K22" s="16">
        <f t="shared" si="1"/>
        <v>2013</v>
      </c>
    </row>
    <row r="23">
      <c r="A23" s="16">
        <v>1022.0</v>
      </c>
      <c r="B23" s="16" t="s">
        <v>98</v>
      </c>
      <c r="C23" s="16" t="s">
        <v>99</v>
      </c>
      <c r="D23" s="23">
        <v>32310.0</v>
      </c>
      <c r="E23" s="23">
        <v>43707.0</v>
      </c>
      <c r="F23" s="16" t="s">
        <v>51</v>
      </c>
      <c r="G23" s="16" t="s">
        <v>66</v>
      </c>
      <c r="H23" s="16">
        <v>67000.0</v>
      </c>
      <c r="I23" s="16" t="s">
        <v>24</v>
      </c>
      <c r="J23" s="16">
        <f>VLOOKUP(I23,Variables!$A$4:$B$5,2,0)*H23</f>
        <v>67000</v>
      </c>
      <c r="K23" s="16">
        <f t="shared" si="1"/>
        <v>2019</v>
      </c>
    </row>
    <row r="24">
      <c r="A24" s="16">
        <v>1023.0</v>
      </c>
      <c r="B24" s="16" t="s">
        <v>100</v>
      </c>
      <c r="C24" s="16" t="s">
        <v>101</v>
      </c>
      <c r="D24" s="23">
        <v>33662.0</v>
      </c>
      <c r="E24" s="23">
        <v>42451.0</v>
      </c>
      <c r="F24" s="16" t="s">
        <v>47</v>
      </c>
      <c r="G24" s="16" t="s">
        <v>53</v>
      </c>
      <c r="H24" s="16">
        <v>92000.0</v>
      </c>
      <c r="I24" s="16" t="s">
        <v>24</v>
      </c>
      <c r="J24" s="16">
        <f>VLOOKUP(I24,Variables!$A$4:$B$5,2,0)*H24</f>
        <v>92000</v>
      </c>
      <c r="K24" s="16">
        <f t="shared" si="1"/>
        <v>2016</v>
      </c>
    </row>
    <row r="25">
      <c r="A25" s="16">
        <v>1024.0</v>
      </c>
      <c r="B25" s="16" t="s">
        <v>102</v>
      </c>
      <c r="C25" s="16" t="s">
        <v>103</v>
      </c>
      <c r="D25" s="23">
        <v>30965.0</v>
      </c>
      <c r="E25" s="23">
        <v>42313.0</v>
      </c>
      <c r="F25" s="16" t="s">
        <v>18</v>
      </c>
      <c r="G25" s="16" t="s">
        <v>60</v>
      </c>
      <c r="H25" s="16">
        <v>61000.0</v>
      </c>
      <c r="I25" s="16" t="s">
        <v>24</v>
      </c>
      <c r="J25" s="16">
        <f>VLOOKUP(I25,Variables!$A$4:$B$5,2,0)*H25</f>
        <v>61000</v>
      </c>
      <c r="K25" s="16">
        <f t="shared" si="1"/>
        <v>2015</v>
      </c>
    </row>
    <row r="26">
      <c r="A26" s="16">
        <v>1025.0</v>
      </c>
      <c r="B26" s="16" t="s">
        <v>104</v>
      </c>
      <c r="C26" s="16" t="s">
        <v>105</v>
      </c>
      <c r="D26" s="23">
        <v>31086.0</v>
      </c>
      <c r="E26" s="23">
        <v>41839.0</v>
      </c>
      <c r="F26" s="16" t="s">
        <v>37</v>
      </c>
      <c r="G26" s="16" t="s">
        <v>38</v>
      </c>
      <c r="H26" s="16">
        <v>78000.0</v>
      </c>
      <c r="I26" s="16" t="s">
        <v>24</v>
      </c>
      <c r="J26" s="16">
        <f>VLOOKUP(I26,Variables!$A$4:$B$5,2,0)*H26</f>
        <v>78000</v>
      </c>
      <c r="K26" s="16">
        <f t="shared" si="1"/>
        <v>2014</v>
      </c>
    </row>
    <row r="27">
      <c r="A27" s="16">
        <v>1026.0</v>
      </c>
      <c r="B27" s="16" t="s">
        <v>106</v>
      </c>
      <c r="C27" s="16" t="s">
        <v>107</v>
      </c>
      <c r="D27" s="23">
        <v>32701.0</v>
      </c>
      <c r="E27" s="23">
        <v>43103.0</v>
      </c>
      <c r="F27" s="16" t="s">
        <v>51</v>
      </c>
      <c r="G27" s="16" t="s">
        <v>52</v>
      </c>
      <c r="H27" s="16">
        <v>85000.0</v>
      </c>
      <c r="I27" s="16" t="s">
        <v>24</v>
      </c>
      <c r="J27" s="16">
        <f>VLOOKUP(I27,Variables!$A$4:$B$5,2,0)*H27</f>
        <v>85000</v>
      </c>
      <c r="K27" s="16">
        <f t="shared" si="1"/>
        <v>2018</v>
      </c>
    </row>
    <row r="28">
      <c r="A28" s="16">
        <v>1027.0</v>
      </c>
      <c r="B28" s="16" t="s">
        <v>108</v>
      </c>
      <c r="C28" s="16" t="s">
        <v>109</v>
      </c>
      <c r="D28" s="23">
        <v>33131.0</v>
      </c>
      <c r="E28" s="23">
        <v>41532.0</v>
      </c>
      <c r="F28" s="16" t="s">
        <v>18</v>
      </c>
      <c r="G28" s="16" t="s">
        <v>63</v>
      </c>
      <c r="H28" s="16">
        <v>72000.0</v>
      </c>
      <c r="I28" s="16" t="s">
        <v>24</v>
      </c>
      <c r="J28" s="16">
        <f>VLOOKUP(I28,Variables!$A$4:$B$5,2,0)*H28</f>
        <v>72000</v>
      </c>
      <c r="K28" s="16">
        <f t="shared" si="1"/>
        <v>2013</v>
      </c>
    </row>
    <row r="29">
      <c r="A29" s="16">
        <v>1028.0</v>
      </c>
      <c r="B29" s="16" t="s">
        <v>110</v>
      </c>
      <c r="C29" s="16" t="s">
        <v>111</v>
      </c>
      <c r="D29" s="23">
        <v>33256.0</v>
      </c>
      <c r="E29" s="23">
        <v>43524.0</v>
      </c>
      <c r="F29" s="16" t="s">
        <v>51</v>
      </c>
      <c r="G29" s="16" t="s">
        <v>66</v>
      </c>
      <c r="H29" s="16">
        <v>64000.0</v>
      </c>
      <c r="I29" s="16" t="s">
        <v>24</v>
      </c>
      <c r="J29" s="16">
        <f>VLOOKUP(I29,Variables!$A$4:$B$5,2,0)*H29</f>
        <v>64000</v>
      </c>
      <c r="K29" s="16">
        <f t="shared" si="1"/>
        <v>2019</v>
      </c>
    </row>
    <row r="30">
      <c r="A30" s="16">
        <v>1029.0</v>
      </c>
      <c r="B30" s="16" t="s">
        <v>112</v>
      </c>
      <c r="C30" s="16" t="s">
        <v>113</v>
      </c>
      <c r="D30" s="23">
        <v>34112.0</v>
      </c>
      <c r="E30" s="23">
        <v>42718.0</v>
      </c>
      <c r="F30" s="16" t="s">
        <v>37</v>
      </c>
      <c r="G30" s="16" t="s">
        <v>56</v>
      </c>
      <c r="H30" s="16">
        <v>59000.0</v>
      </c>
      <c r="I30" s="16" t="s">
        <v>24</v>
      </c>
      <c r="J30" s="16">
        <f>VLOOKUP(I30,Variables!$A$4:$B$5,2,0)*H30</f>
        <v>59000</v>
      </c>
      <c r="K30" s="16">
        <f t="shared" si="1"/>
        <v>2016</v>
      </c>
    </row>
    <row r="31">
      <c r="A31" s="20">
        <v>1030.0</v>
      </c>
      <c r="B31" s="20" t="s">
        <v>114</v>
      </c>
      <c r="C31" s="20" t="s">
        <v>115</v>
      </c>
      <c r="D31" s="24">
        <v>31875.0</v>
      </c>
      <c r="E31" s="24">
        <v>42338.0</v>
      </c>
      <c r="F31" s="20" t="s">
        <v>47</v>
      </c>
      <c r="G31" s="20" t="s">
        <v>48</v>
      </c>
      <c r="H31" s="20">
        <v>70000.0</v>
      </c>
      <c r="I31" s="20" t="s">
        <v>24</v>
      </c>
      <c r="J31" s="20">
        <f>VLOOKUP(I31,Variables!$A$4:$B$5,2,0)*H31</f>
        <v>70000</v>
      </c>
      <c r="K31" s="20">
        <f t="shared" si="1"/>
        <v>2015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30</v>
      </c>
      <c r="B1" s="10" t="s">
        <v>119</v>
      </c>
      <c r="E1" s="11" t="s">
        <v>116</v>
      </c>
      <c r="F1" s="10" t="s">
        <v>119</v>
      </c>
    </row>
    <row r="2">
      <c r="A2" s="11" t="s">
        <v>48</v>
      </c>
      <c r="B2" s="11">
        <v>4.0</v>
      </c>
      <c r="E2" s="11">
        <v>2009.0</v>
      </c>
      <c r="F2" s="11">
        <v>1.0</v>
      </c>
    </row>
    <row r="3">
      <c r="A3" s="11" t="s">
        <v>56</v>
      </c>
      <c r="B3" s="11">
        <v>4.0</v>
      </c>
      <c r="E3" s="11">
        <v>2015.0</v>
      </c>
      <c r="F3" s="11">
        <v>3.0</v>
      </c>
    </row>
    <row r="4">
      <c r="A4" s="11" t="s">
        <v>66</v>
      </c>
      <c r="B4" s="11">
        <v>4.0</v>
      </c>
      <c r="E4" s="11">
        <v>2016.0</v>
      </c>
      <c r="F4" s="11">
        <v>4.0</v>
      </c>
    </row>
    <row r="5">
      <c r="A5" s="11" t="s">
        <v>53</v>
      </c>
      <c r="B5" s="11">
        <v>3.0</v>
      </c>
      <c r="E5" s="11">
        <v>2010.0</v>
      </c>
      <c r="F5" s="11">
        <v>2.0</v>
      </c>
    </row>
    <row r="6">
      <c r="A6" s="11" t="s">
        <v>63</v>
      </c>
      <c r="B6" s="11">
        <v>3.0</v>
      </c>
      <c r="E6" s="11">
        <v>2013.0</v>
      </c>
      <c r="F6" s="11">
        <v>4.0</v>
      </c>
    </row>
    <row r="7">
      <c r="A7" s="11" t="s">
        <v>52</v>
      </c>
      <c r="B7" s="11">
        <v>3.0</v>
      </c>
      <c r="E7" s="11">
        <v>2017.0</v>
      </c>
      <c r="F7" s="11">
        <v>3.0</v>
      </c>
    </row>
    <row r="8">
      <c r="A8" s="11" t="s">
        <v>38</v>
      </c>
      <c r="B8" s="11">
        <v>3.0</v>
      </c>
      <c r="E8" s="11">
        <v>2019.0</v>
      </c>
      <c r="F8" s="11">
        <v>2.0</v>
      </c>
    </row>
    <row r="9">
      <c r="A9" s="11" t="s">
        <v>60</v>
      </c>
      <c r="B9" s="11">
        <v>2.0</v>
      </c>
      <c r="E9" s="11">
        <v>2011.0</v>
      </c>
      <c r="F9" s="11">
        <v>1.0</v>
      </c>
    </row>
    <row r="10">
      <c r="A10" s="11" t="s">
        <v>75</v>
      </c>
      <c r="B10" s="11">
        <v>2.0</v>
      </c>
      <c r="E10" s="11">
        <v>2018.0</v>
      </c>
      <c r="F10" s="11">
        <v>3.0</v>
      </c>
    </row>
    <row r="11">
      <c r="A11" s="11" t="s">
        <v>42</v>
      </c>
      <c r="B11" s="11">
        <v>1.0</v>
      </c>
      <c r="E11" s="11">
        <v>2012.0</v>
      </c>
      <c r="F11" s="11">
        <v>3.0</v>
      </c>
    </row>
    <row r="12">
      <c r="A12" s="11" t="s">
        <v>69</v>
      </c>
      <c r="B12" s="11">
        <v>1.0</v>
      </c>
      <c r="E12" s="11">
        <v>2014.0</v>
      </c>
      <c r="F12" s="11">
        <v>4.0</v>
      </c>
    </row>
  </sheetData>
  <drawing r:id="rId1"/>
</worksheet>
</file>