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420" windowHeight="3240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"/>
  <c r="F28"/>
  <c r="F27"/>
  <c r="F26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"/>
  <c r="D26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"/>
  <c r="H4" i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3"/>
  <c r="H52" l="1"/>
</calcChain>
</file>

<file path=xl/sharedStrings.xml><?xml version="1.0" encoding="utf-8"?>
<sst xmlns="http://schemas.openxmlformats.org/spreadsheetml/2006/main" count="33" uniqueCount="28">
  <si>
    <t>S.No</t>
  </si>
  <si>
    <t>Date</t>
  </si>
  <si>
    <t>Field Measurement</t>
  </si>
  <si>
    <t>Lat/long</t>
  </si>
  <si>
    <t>Shi and Dozzier</t>
  </si>
  <si>
    <t>Method</t>
  </si>
  <si>
    <t>Proposed Method</t>
  </si>
  <si>
    <t>Error</t>
  </si>
  <si>
    <t xml:space="preserve">  32.27866     77.18120</t>
  </si>
  <si>
    <t xml:space="preserve">  32.27036   77.18275</t>
  </si>
  <si>
    <t>32.272144/77.182917</t>
  </si>
  <si>
    <t>32.271401/77.182698</t>
  </si>
  <si>
    <t>32.270906/77.182803</t>
  </si>
  <si>
    <t>32.269941/77.183249</t>
  </si>
  <si>
    <t>32.270155/77.183180</t>
  </si>
  <si>
    <t>32.269582/77.183384</t>
  </si>
  <si>
    <t>32.354421/77.126700</t>
  </si>
  <si>
    <t>32.354441/77.126418</t>
  </si>
  <si>
    <t>32.354952/77.126314</t>
  </si>
  <si>
    <t>32.355133/77.126110</t>
  </si>
  <si>
    <t>32.355383/77.12344</t>
  </si>
  <si>
    <t>32.355610/77.126020</t>
  </si>
  <si>
    <t>32.35414441/77.126314</t>
  </si>
  <si>
    <t>MAE</t>
  </si>
  <si>
    <t>0.260103</t>
  </si>
  <si>
    <t>Measured_SD</t>
  </si>
  <si>
    <t>Estimated_SD</t>
  </si>
  <si>
    <t>RMSE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</si>
</sst>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984806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wrapText="1"/>
    </xf>
    <xf numFmtId="0" fontId="2" fillId="0" borderId="4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5" xfId="0" applyBorder="1"/>
    <xf numFmtId="15" fontId="0" fillId="0" borderId="5" xfId="0" applyNumberFormat="1" applyBorder="1"/>
    <xf numFmtId="0" fontId="2" fillId="0" borderId="5" xfId="0" applyFont="1" applyFill="1" applyBorder="1" applyAlignment="1">
      <alignment vertical="top" wrapText="1"/>
    </xf>
    <xf numFmtId="15" fontId="0" fillId="2" borderId="5" xfId="0" applyNumberFormat="1" applyFill="1" applyBorder="1"/>
    <xf numFmtId="0" fontId="2" fillId="2" borderId="5" xfId="0" applyFont="1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5" fontId="4" fillId="0" borderId="5" xfId="0" applyNumberFormat="1" applyFont="1" applyBorder="1" applyAlignment="1">
      <alignment vertical="top" wrapText="1"/>
    </xf>
    <xf numFmtId="0" fontId="0" fillId="0" borderId="5" xfId="0" applyBorder="1" applyAlignment="1">
      <alignment wrapText="1"/>
    </xf>
    <xf numFmtId="15" fontId="4" fillId="2" borderId="5" xfId="0" applyNumberFormat="1" applyFont="1" applyFill="1" applyBorder="1" applyAlignment="1">
      <alignment vertical="top" wrapText="1"/>
    </xf>
    <xf numFmtId="15" fontId="5" fillId="0" borderId="5" xfId="0" applyNumberFormat="1" applyFont="1" applyBorder="1" applyAlignment="1">
      <alignment vertical="top" wrapText="1"/>
    </xf>
    <xf numFmtId="15" fontId="1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/>
    </xf>
    <xf numFmtId="15" fontId="3" fillId="0" borderId="5" xfId="0" applyNumberFormat="1" applyFont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0" fillId="0" borderId="5" xfId="0" applyNumberFormat="1" applyFill="1" applyBorder="1" applyAlignment="1">
      <alignment vertical="top" wrapText="1"/>
    </xf>
    <xf numFmtId="15" fontId="0" fillId="0" borderId="0" xfId="0" applyNumberFormat="1"/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trendlineLbl>
              <c:layout>
                <c:manualLayout>
                  <c:x val="0.30897506561679788"/>
                  <c:y val="-6.3967629046369212E-2"/>
                </c:manualLayout>
              </c:layout>
              <c:numFmt formatCode="General" sourceLinked="0"/>
            </c:trendlineLbl>
          </c:trendline>
          <c:xVal>
            <c:numRef>
              <c:f>Sheet1!$C$34:$C$42</c:f>
              <c:numCache>
                <c:formatCode>General</c:formatCode>
                <c:ptCount val="9"/>
                <c:pt idx="0">
                  <c:v>0.2994</c:v>
                </c:pt>
                <c:pt idx="1">
                  <c:v>0.28239999999999998</c:v>
                </c:pt>
                <c:pt idx="2">
                  <c:v>0.3004</c:v>
                </c:pt>
                <c:pt idx="3">
                  <c:v>0.31019999999999998</c:v>
                </c:pt>
                <c:pt idx="4">
                  <c:v>0.3896</c:v>
                </c:pt>
                <c:pt idx="5">
                  <c:v>0.2853</c:v>
                </c:pt>
                <c:pt idx="6">
                  <c:v>0.35520000000000002</c:v>
                </c:pt>
                <c:pt idx="7">
                  <c:v>0.22470000000000001</c:v>
                </c:pt>
                <c:pt idx="8">
                  <c:v>0.2001</c:v>
                </c:pt>
              </c:numCache>
            </c:numRef>
          </c:xVal>
          <c:yVal>
            <c:numRef>
              <c:f>Sheet1!$G$34:$G$42</c:f>
              <c:numCache>
                <c:formatCode>General</c:formatCode>
                <c:ptCount val="9"/>
                <c:pt idx="0">
                  <c:v>0.22446099999999999</c:v>
                </c:pt>
                <c:pt idx="1">
                  <c:v>0.25131999999999999</c:v>
                </c:pt>
                <c:pt idx="2">
                  <c:v>0.29270000000000002</c:v>
                </c:pt>
                <c:pt idx="3">
                  <c:v>0.30169000000000001</c:v>
                </c:pt>
                <c:pt idx="4">
                  <c:v>0.36758200000000002</c:v>
                </c:pt>
                <c:pt idx="5">
                  <c:v>0.26103900000000002</c:v>
                </c:pt>
                <c:pt idx="6">
                  <c:v>0.325374</c:v>
                </c:pt>
                <c:pt idx="7">
                  <c:v>0.24759300000000001</c:v>
                </c:pt>
                <c:pt idx="8">
                  <c:v>0.20247000000000001</c:v>
                </c:pt>
              </c:numCache>
            </c:numRef>
          </c:yVal>
        </c:ser>
        <c:axId val="80619392"/>
        <c:axId val="81297792"/>
      </c:scatterChart>
      <c:valAx>
        <c:axId val="80619392"/>
        <c:scaling>
          <c:orientation val="minMax"/>
          <c:min val="0.1"/>
        </c:scaling>
        <c:axPos val="b"/>
        <c:numFmt formatCode="General" sourceLinked="1"/>
        <c:tickLblPos val="nextTo"/>
        <c:crossAx val="81297792"/>
        <c:crosses val="autoZero"/>
        <c:crossBetween val="midCat"/>
      </c:valAx>
      <c:valAx>
        <c:axId val="81297792"/>
        <c:scaling>
          <c:orientation val="minMax"/>
          <c:max val="0.45"/>
          <c:min val="0.1"/>
        </c:scaling>
        <c:axPos val="l"/>
        <c:majorGridlines/>
        <c:numFmt formatCode="General" sourceLinked="1"/>
        <c:tickLblPos val="nextTo"/>
        <c:crossAx val="80619392"/>
        <c:crosses val="autoZero"/>
        <c:crossBetween val="midCat"/>
        <c:majorUnit val="0.05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trendlineLbl>
              <c:numFmt formatCode="General" sourceLinked="0"/>
            </c:trendlineLbl>
          </c:trendline>
          <c:xVal>
            <c:numRef>
              <c:f>Sheet1!$C$3:$C$10</c:f>
              <c:numCache>
                <c:formatCode>General</c:formatCode>
                <c:ptCount val="8"/>
                <c:pt idx="0">
                  <c:v>0.26287500000000003</c:v>
                </c:pt>
                <c:pt idx="1">
                  <c:v>0.30815999999999999</c:v>
                </c:pt>
                <c:pt idx="2">
                  <c:v>0.30009999999999998</c:v>
                </c:pt>
                <c:pt idx="3">
                  <c:v>0.09</c:v>
                </c:pt>
                <c:pt idx="4">
                  <c:v>0.24640000000000001</c:v>
                </c:pt>
                <c:pt idx="5">
                  <c:v>0.30009999999999998</c:v>
                </c:pt>
                <c:pt idx="6">
                  <c:v>0.12609999999999999</c:v>
                </c:pt>
                <c:pt idx="7">
                  <c:v>0.2278</c:v>
                </c:pt>
              </c:numCache>
            </c:numRef>
          </c:xVal>
          <c:yVal>
            <c:numRef>
              <c:f>Sheet1!$K$22:$K$29</c:f>
              <c:numCache>
                <c:formatCode>General</c:formatCode>
                <c:ptCount val="8"/>
                <c:pt idx="0">
                  <c:v>0.26010299999999997</c:v>
                </c:pt>
                <c:pt idx="1">
                  <c:v>0.28096199999999999</c:v>
                </c:pt>
                <c:pt idx="2">
                  <c:v>0.26010299999999997</c:v>
                </c:pt>
                <c:pt idx="3">
                  <c:v>6.0332999999999998E-2</c:v>
                </c:pt>
                <c:pt idx="4">
                  <c:v>0.20979900000000001</c:v>
                </c:pt>
                <c:pt idx="5">
                  <c:v>0.24479999999999999</c:v>
                </c:pt>
                <c:pt idx="6">
                  <c:v>0.18940000000000001</c:v>
                </c:pt>
                <c:pt idx="7">
                  <c:v>0.25971100000000003</c:v>
                </c:pt>
              </c:numCache>
            </c:numRef>
          </c:yVal>
        </c:ser>
        <c:axId val="87245952"/>
        <c:axId val="87247488"/>
      </c:scatterChart>
      <c:valAx>
        <c:axId val="87245952"/>
        <c:scaling>
          <c:orientation val="minMax"/>
        </c:scaling>
        <c:axPos val="b"/>
        <c:numFmt formatCode="General" sourceLinked="1"/>
        <c:tickLblPos val="nextTo"/>
        <c:crossAx val="87247488"/>
        <c:crosses val="autoZero"/>
        <c:crossBetween val="midCat"/>
      </c:valAx>
      <c:valAx>
        <c:axId val="87247488"/>
        <c:scaling>
          <c:orientation val="minMax"/>
          <c:max val="0.35000000000000009"/>
        </c:scaling>
        <c:axPos val="l"/>
        <c:majorGridlines/>
        <c:numFmt formatCode="General" sourceLinked="1"/>
        <c:tickLblPos val="nextTo"/>
        <c:crossAx val="8724595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Sheet1!$C$27:$C$33</c:f>
              <c:numCache>
                <c:formatCode>General</c:formatCode>
                <c:ptCount val="7"/>
                <c:pt idx="0">
                  <c:v>0.25609999999999999</c:v>
                </c:pt>
                <c:pt idx="1">
                  <c:v>0.246</c:v>
                </c:pt>
                <c:pt idx="2">
                  <c:v>0.28970000000000001</c:v>
                </c:pt>
                <c:pt idx="3">
                  <c:v>0.29249999999999998</c:v>
                </c:pt>
                <c:pt idx="4">
                  <c:v>0.28939999999999999</c:v>
                </c:pt>
                <c:pt idx="5">
                  <c:v>0.31840000000000002</c:v>
                </c:pt>
                <c:pt idx="6">
                  <c:v>0.26629999999999998</c:v>
                </c:pt>
              </c:numCache>
            </c:numRef>
          </c:xVal>
          <c:yVal>
            <c:numRef>
              <c:f>Sheet1!$G$27:$G$33</c:f>
              <c:numCache>
                <c:formatCode>General</c:formatCode>
                <c:ptCount val="7"/>
                <c:pt idx="0">
                  <c:v>0.23832999999999999</c:v>
                </c:pt>
                <c:pt idx="1">
                  <c:v>0.26833299999999999</c:v>
                </c:pt>
                <c:pt idx="2">
                  <c:v>0.30361300000000002</c:v>
                </c:pt>
                <c:pt idx="3">
                  <c:v>0.27903</c:v>
                </c:pt>
                <c:pt idx="4">
                  <c:v>0.256081</c:v>
                </c:pt>
                <c:pt idx="5">
                  <c:v>0.11849999999999999</c:v>
                </c:pt>
                <c:pt idx="6">
                  <c:v>0.29151100000000002</c:v>
                </c:pt>
              </c:numCache>
            </c:numRef>
          </c:yVal>
        </c:ser>
        <c:axId val="89532672"/>
        <c:axId val="89743360"/>
      </c:scatterChart>
      <c:valAx>
        <c:axId val="89532672"/>
        <c:scaling>
          <c:orientation val="minMax"/>
          <c:min val="0.2"/>
        </c:scaling>
        <c:axPos val="b"/>
        <c:numFmt formatCode="General" sourceLinked="1"/>
        <c:tickLblPos val="nextTo"/>
        <c:crossAx val="89743360"/>
        <c:crosses val="autoZero"/>
        <c:crossBetween val="midCat"/>
      </c:valAx>
      <c:valAx>
        <c:axId val="89743360"/>
        <c:scaling>
          <c:orientation val="minMax"/>
          <c:min val="0.2"/>
        </c:scaling>
        <c:axPos val="l"/>
        <c:majorGridlines/>
        <c:numFmt formatCode="General" sourceLinked="1"/>
        <c:tickLblPos val="nextTo"/>
        <c:crossAx val="89532672"/>
        <c:crosses val="autoZero"/>
        <c:crossBetween val="midCat"/>
        <c:majorUnit val="0.05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xVal>
            <c:numRef>
              <c:f>Sheet1!$C$43:$C$50</c:f>
              <c:numCache>
                <c:formatCode>General</c:formatCode>
                <c:ptCount val="8"/>
                <c:pt idx="0">
                  <c:v>0.29199999999999998</c:v>
                </c:pt>
                <c:pt idx="1">
                  <c:v>0.24249999999999999</c:v>
                </c:pt>
                <c:pt idx="2">
                  <c:v>0.31180000000000002</c:v>
                </c:pt>
                <c:pt idx="3">
                  <c:v>0.27560000000000001</c:v>
                </c:pt>
                <c:pt idx="4">
                  <c:v>0.31909999999999999</c:v>
                </c:pt>
                <c:pt idx="5">
                  <c:v>0.31879999999999997</c:v>
                </c:pt>
                <c:pt idx="6">
                  <c:v>0.30709999999999998</c:v>
                </c:pt>
                <c:pt idx="7">
                  <c:v>0.33610000000000001</c:v>
                </c:pt>
              </c:numCache>
            </c:numRef>
          </c:xVal>
          <c:yVal>
            <c:numRef>
              <c:f>Sheet1!$G$43:$G$50</c:f>
              <c:numCache>
                <c:formatCode>General</c:formatCode>
                <c:ptCount val="8"/>
                <c:pt idx="0">
                  <c:v>0.27209</c:v>
                </c:pt>
                <c:pt idx="1">
                  <c:v>0.23991599999999999</c:v>
                </c:pt>
                <c:pt idx="2">
                  <c:v>0.235235</c:v>
                </c:pt>
                <c:pt idx="3">
                  <c:v>0.23333300000000001</c:v>
                </c:pt>
                <c:pt idx="4">
                  <c:v>0.26661299999999999</c:v>
                </c:pt>
                <c:pt idx="5">
                  <c:v>0.260409</c:v>
                </c:pt>
                <c:pt idx="6">
                  <c:v>0.26427400000000001</c:v>
                </c:pt>
                <c:pt idx="7">
                  <c:v>0.28708699999999998</c:v>
                </c:pt>
              </c:numCache>
            </c:numRef>
          </c:yVal>
        </c:ser>
        <c:axId val="89834624"/>
        <c:axId val="89836544"/>
      </c:scatterChart>
      <c:valAx>
        <c:axId val="89834624"/>
        <c:scaling>
          <c:orientation val="minMax"/>
          <c:max val="0.35000000000000009"/>
        </c:scaling>
        <c:axPos val="b"/>
        <c:numFmt formatCode="General" sourceLinked="1"/>
        <c:tickLblPos val="nextTo"/>
        <c:crossAx val="89836544"/>
        <c:crosses val="autoZero"/>
        <c:crossBetween val="midCat"/>
        <c:majorUnit val="0.05"/>
      </c:valAx>
      <c:valAx>
        <c:axId val="89836544"/>
        <c:scaling>
          <c:orientation val="minMax"/>
        </c:scaling>
        <c:axPos val="l"/>
        <c:majorGridlines/>
        <c:numFmt formatCode="General" sourceLinked="1"/>
        <c:tickLblPos val="nextTo"/>
        <c:crossAx val="8983462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Sheet1!$C$15:$C$26</c:f>
              <c:numCache>
                <c:formatCode>General</c:formatCode>
                <c:ptCount val="12"/>
                <c:pt idx="0">
                  <c:v>0.27110000000000001</c:v>
                </c:pt>
                <c:pt idx="1">
                  <c:v>0.25030000000000002</c:v>
                </c:pt>
                <c:pt idx="2">
                  <c:v>0.221</c:v>
                </c:pt>
                <c:pt idx="3">
                  <c:v>0.2167</c:v>
                </c:pt>
                <c:pt idx="4">
                  <c:v>0.24229999999999999</c:v>
                </c:pt>
                <c:pt idx="5">
                  <c:v>0.22670000000000001</c:v>
                </c:pt>
                <c:pt idx="6">
                  <c:v>0.22339999999999999</c:v>
                </c:pt>
                <c:pt idx="7">
                  <c:v>0.21490000000000001</c:v>
                </c:pt>
                <c:pt idx="8">
                  <c:v>0.27710000000000001</c:v>
                </c:pt>
                <c:pt idx="9">
                  <c:v>0.22370000000000001</c:v>
                </c:pt>
                <c:pt idx="10">
                  <c:v>0.22670000000000001</c:v>
                </c:pt>
                <c:pt idx="11">
                  <c:v>0.24310000000000001</c:v>
                </c:pt>
              </c:numCache>
            </c:numRef>
          </c:xVal>
          <c:yVal>
            <c:numRef>
              <c:f>Sheet1!$G$15:$G$26</c:f>
              <c:numCache>
                <c:formatCode>General</c:formatCode>
                <c:ptCount val="12"/>
                <c:pt idx="0">
                  <c:v>0.20810000000000001</c:v>
                </c:pt>
                <c:pt idx="1">
                  <c:v>0.21290500000000001</c:v>
                </c:pt>
                <c:pt idx="2">
                  <c:v>0.18287500000000001</c:v>
                </c:pt>
                <c:pt idx="3">
                  <c:v>0.24663099999999999</c:v>
                </c:pt>
                <c:pt idx="4">
                  <c:v>0.13400000000000001</c:v>
                </c:pt>
                <c:pt idx="5">
                  <c:v>0.109</c:v>
                </c:pt>
                <c:pt idx="6">
                  <c:v>0.14041400000000001</c:v>
                </c:pt>
                <c:pt idx="7">
                  <c:v>0.14619499999999999</c:v>
                </c:pt>
                <c:pt idx="8">
                  <c:v>0.17233299999999999</c:v>
                </c:pt>
                <c:pt idx="9">
                  <c:v>0.184722</c:v>
                </c:pt>
                <c:pt idx="10">
                  <c:v>0.18890499999999999</c:v>
                </c:pt>
                <c:pt idx="11">
                  <c:v>0.21290500000000001</c:v>
                </c:pt>
              </c:numCache>
            </c:numRef>
          </c:yVal>
        </c:ser>
        <c:axId val="117152768"/>
        <c:axId val="118318208"/>
      </c:scatterChart>
      <c:valAx>
        <c:axId val="117152768"/>
        <c:scaling>
          <c:orientation val="minMax"/>
        </c:scaling>
        <c:axPos val="b"/>
        <c:numFmt formatCode="General" sourceLinked="1"/>
        <c:tickLblPos val="nextTo"/>
        <c:crossAx val="118318208"/>
        <c:crosses val="autoZero"/>
        <c:crossBetween val="midCat"/>
        <c:majorUnit val="0.05"/>
      </c:valAx>
      <c:valAx>
        <c:axId val="118318208"/>
        <c:scaling>
          <c:orientation val="minMax"/>
        </c:scaling>
        <c:axPos val="l"/>
        <c:majorGridlines/>
        <c:numFmt formatCode="General" sourceLinked="1"/>
        <c:tickLblPos val="nextTo"/>
        <c:crossAx val="11715276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Sheet2!$A$3:$A$50</c:f>
              <c:numCache>
                <c:formatCode>General</c:formatCode>
                <c:ptCount val="48"/>
              </c:numCache>
            </c:numRef>
          </c:xVal>
          <c:yVal>
            <c:numRef>
              <c:f>Sheet2!$B$3:$B$50</c:f>
              <c:numCache>
                <c:formatCode>General</c:formatCode>
                <c:ptCount val="48"/>
              </c:numCache>
            </c:numRef>
          </c:yVal>
        </c:ser>
        <c:axId val="85183872"/>
        <c:axId val="85190144"/>
      </c:scatterChart>
      <c:valAx>
        <c:axId val="85183872"/>
        <c:scaling>
          <c:orientation val="minMax"/>
          <c:max val="6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Measured Snow Wetness (%Vol)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5190144"/>
        <c:crosses val="autoZero"/>
        <c:crossBetween val="midCat"/>
      </c:valAx>
      <c:valAx>
        <c:axId val="85190144"/>
        <c:scaling>
          <c:orientation val="minMax"/>
          <c:max val="6"/>
        </c:scaling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Estimated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Snow Wetness (%vol)</a:t>
                </a:r>
                <a:endParaRPr lang="en-US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5183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</c:chart>
  <c:spPr>
    <a:solidFill>
      <a:schemeClr val="bg1"/>
    </a:solidFill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trendlineLbl>
              <c:layout>
                <c:manualLayout>
                  <c:x val="2.6088910761154861E-2"/>
                  <c:y val="-0.15210739282589683"/>
                </c:manualLayout>
              </c:layout>
              <c:numFmt formatCode="General" sourceLinked="0"/>
            </c:trendlineLbl>
          </c:trendline>
          <c:xVal>
            <c:numRef>
              <c:f>Sheet3!$B$2:$B$24</c:f>
              <c:numCache>
                <c:formatCode>General</c:formatCode>
                <c:ptCount val="23"/>
                <c:pt idx="0">
                  <c:v>0.26287500000000003</c:v>
                </c:pt>
                <c:pt idx="1">
                  <c:v>0.30815999999999999</c:v>
                </c:pt>
                <c:pt idx="2">
                  <c:v>0.30009999999999998</c:v>
                </c:pt>
                <c:pt idx="3">
                  <c:v>0.09</c:v>
                </c:pt>
                <c:pt idx="4">
                  <c:v>0.24640000000000001</c:v>
                </c:pt>
                <c:pt idx="5">
                  <c:v>0.30009999999999998</c:v>
                </c:pt>
                <c:pt idx="6">
                  <c:v>0.12609999999999999</c:v>
                </c:pt>
                <c:pt idx="7">
                  <c:v>0.2278</c:v>
                </c:pt>
                <c:pt idx="8">
                  <c:v>0.25609999999999999</c:v>
                </c:pt>
                <c:pt idx="9">
                  <c:v>0.246</c:v>
                </c:pt>
                <c:pt idx="10">
                  <c:v>0.28970000000000001</c:v>
                </c:pt>
                <c:pt idx="11">
                  <c:v>0.29249999999999998</c:v>
                </c:pt>
                <c:pt idx="12">
                  <c:v>0.28939999999999999</c:v>
                </c:pt>
                <c:pt idx="13">
                  <c:v>0.26629999999999998</c:v>
                </c:pt>
                <c:pt idx="14">
                  <c:v>0.2994</c:v>
                </c:pt>
                <c:pt idx="15">
                  <c:v>0.28239999999999998</c:v>
                </c:pt>
                <c:pt idx="16">
                  <c:v>0.3004</c:v>
                </c:pt>
                <c:pt idx="17">
                  <c:v>0.31019999999999998</c:v>
                </c:pt>
                <c:pt idx="18">
                  <c:v>0.3896</c:v>
                </c:pt>
                <c:pt idx="19">
                  <c:v>0.2853</c:v>
                </c:pt>
                <c:pt idx="20">
                  <c:v>0.35520000000000002</c:v>
                </c:pt>
                <c:pt idx="21">
                  <c:v>0.22470000000000001</c:v>
                </c:pt>
                <c:pt idx="22">
                  <c:v>0.2001</c:v>
                </c:pt>
              </c:numCache>
            </c:numRef>
          </c:xVal>
          <c:yVal>
            <c:numRef>
              <c:f>Sheet3!$C$2:$C$24</c:f>
              <c:numCache>
                <c:formatCode>General</c:formatCode>
                <c:ptCount val="23"/>
                <c:pt idx="0">
                  <c:v>0.26010299999999997</c:v>
                </c:pt>
                <c:pt idx="1">
                  <c:v>0.28096199999999999</c:v>
                </c:pt>
                <c:pt idx="2">
                  <c:v>0.26010299999999997</c:v>
                </c:pt>
                <c:pt idx="3">
                  <c:v>6.0332999999999998E-2</c:v>
                </c:pt>
                <c:pt idx="4">
                  <c:v>0.20979900000000001</c:v>
                </c:pt>
                <c:pt idx="5">
                  <c:v>0.24479999999999999</c:v>
                </c:pt>
                <c:pt idx="6">
                  <c:v>0.18940000000000001</c:v>
                </c:pt>
                <c:pt idx="7">
                  <c:v>0.25971100000000003</c:v>
                </c:pt>
                <c:pt idx="8">
                  <c:v>0.23832999999999999</c:v>
                </c:pt>
                <c:pt idx="9">
                  <c:v>0.26833299999999999</c:v>
                </c:pt>
                <c:pt idx="10">
                  <c:v>0.30361300000000002</c:v>
                </c:pt>
                <c:pt idx="11">
                  <c:v>0.27903</c:v>
                </c:pt>
                <c:pt idx="12">
                  <c:v>0.256081</c:v>
                </c:pt>
                <c:pt idx="13">
                  <c:v>0.29151100000000002</c:v>
                </c:pt>
                <c:pt idx="14">
                  <c:v>0.22446099999999999</c:v>
                </c:pt>
                <c:pt idx="15">
                  <c:v>0.25131999999999999</c:v>
                </c:pt>
                <c:pt idx="16">
                  <c:v>0.29270000000000002</c:v>
                </c:pt>
                <c:pt idx="17">
                  <c:v>0.30169000000000001</c:v>
                </c:pt>
                <c:pt idx="18">
                  <c:v>0.36758200000000002</c:v>
                </c:pt>
                <c:pt idx="19">
                  <c:v>0.26103900000000002</c:v>
                </c:pt>
                <c:pt idx="20">
                  <c:v>0.325374</c:v>
                </c:pt>
                <c:pt idx="21">
                  <c:v>0.24759300000000001</c:v>
                </c:pt>
                <c:pt idx="22">
                  <c:v>0.20247000000000001</c:v>
                </c:pt>
              </c:numCache>
            </c:numRef>
          </c:yVal>
        </c:ser>
        <c:axId val="87291008"/>
        <c:axId val="87292544"/>
      </c:scatterChart>
      <c:valAx>
        <c:axId val="87291008"/>
        <c:scaling>
          <c:orientation val="minMax"/>
          <c:max val="0.5"/>
        </c:scaling>
        <c:axPos val="b"/>
        <c:numFmt formatCode="General" sourceLinked="1"/>
        <c:tickLblPos val="nextTo"/>
        <c:crossAx val="87292544"/>
        <c:crosses val="autoZero"/>
        <c:crossBetween val="midCat"/>
        <c:majorUnit val="0.05"/>
      </c:valAx>
      <c:valAx>
        <c:axId val="87292544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8729100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37</xdr:row>
      <xdr:rowOff>152400</xdr:rowOff>
    </xdr:from>
    <xdr:to>
      <xdr:col>16</xdr:col>
      <xdr:colOff>304800</xdr:colOff>
      <xdr:row>52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304800</xdr:colOff>
      <xdr:row>11</xdr:row>
      <xdr:rowOff>95250</xdr:rowOff>
    </xdr:from>
    <xdr:to>
      <xdr:col>17</xdr:col>
      <xdr:colOff>600075</xdr:colOff>
      <xdr:row>24</xdr:row>
      <xdr:rowOff>219075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171450</xdr:colOff>
      <xdr:row>24</xdr:row>
      <xdr:rowOff>95250</xdr:rowOff>
    </xdr:from>
    <xdr:to>
      <xdr:col>23</xdr:col>
      <xdr:colOff>504825</xdr:colOff>
      <xdr:row>38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476250</xdr:colOff>
      <xdr:row>7</xdr:row>
      <xdr:rowOff>85725</xdr:rowOff>
    </xdr:from>
    <xdr:to>
      <xdr:col>24</xdr:col>
      <xdr:colOff>314325</xdr:colOff>
      <xdr:row>21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47625</xdr:colOff>
      <xdr:row>42</xdr:row>
      <xdr:rowOff>9525</xdr:rowOff>
    </xdr:from>
    <xdr:to>
      <xdr:col>23</xdr:col>
      <xdr:colOff>133350</xdr:colOff>
      <xdr:row>56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22</xdr:row>
      <xdr:rowOff>47625</xdr:rowOff>
    </xdr:from>
    <xdr:to>
      <xdr:col>14</xdr:col>
      <xdr:colOff>9525</xdr:colOff>
      <xdr:row>38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514350</xdr:colOff>
      <xdr:row>25</xdr:row>
      <xdr:rowOff>123825</xdr:rowOff>
    </xdr:from>
    <xdr:to>
      <xdr:col>13</xdr:col>
      <xdr:colOff>514350</xdr:colOff>
      <xdr:row>36</xdr:row>
      <xdr:rowOff>1</xdr:rowOff>
    </xdr:to>
    <xdr:cxnSp macro="">
      <xdr:nvCxnSpPr>
        <xdr:cNvPr id="4" name="Straight Connector 3"/>
        <xdr:cNvCxnSpPr/>
      </xdr:nvCxnSpPr>
      <xdr:spPr>
        <a:xfrm flipV="1">
          <a:off x="5391150" y="5114925"/>
          <a:ext cx="3048000" cy="2047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13</xdr:row>
      <xdr:rowOff>123825</xdr:rowOff>
    </xdr:from>
    <xdr:to>
      <xdr:col>15</xdr:col>
      <xdr:colOff>466725</xdr:colOff>
      <xdr:row>28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G3:G51" totalsRowShown="0" headerRowDxfId="2" dataDxfId="1">
  <autoFilter ref="G3:G51"/>
  <sortState ref="G4:G51">
    <sortCondition ref="G3:G51"/>
  </sortState>
  <tableColumns count="1">
    <tableColumn id="1" name="0.26010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opLeftCell="A28" workbookViewId="0">
      <selection activeCell="G34" sqref="G34:G42"/>
    </sheetView>
  </sheetViews>
  <sheetFormatPr defaultRowHeight="15"/>
  <cols>
    <col min="2" max="2" width="11.7109375" customWidth="1"/>
    <col min="5" max="5" width="13" customWidth="1"/>
    <col min="7" max="7" width="11" customWidth="1"/>
    <col min="8" max="8" width="16.28515625" customWidth="1"/>
    <col min="13" max="13" width="9.7109375" bestFit="1" customWidth="1"/>
    <col min="22" max="22" width="9.7109375" bestFit="1" customWidth="1"/>
  </cols>
  <sheetData>
    <row r="1" spans="1:22" ht="30">
      <c r="A1" s="29" t="s">
        <v>0</v>
      </c>
      <c r="B1" s="29" t="s">
        <v>1</v>
      </c>
      <c r="C1" s="29" t="s">
        <v>2</v>
      </c>
      <c r="D1" s="29" t="s">
        <v>3</v>
      </c>
      <c r="E1" s="30"/>
      <c r="F1" s="16" t="s">
        <v>4</v>
      </c>
      <c r="G1" s="29" t="s">
        <v>6</v>
      </c>
      <c r="H1" s="29" t="s">
        <v>7</v>
      </c>
    </row>
    <row r="2" spans="1:22">
      <c r="A2" s="30"/>
      <c r="B2" s="30"/>
      <c r="C2" s="30"/>
      <c r="D2" s="30"/>
      <c r="E2" s="30"/>
      <c r="F2" s="16" t="s">
        <v>5</v>
      </c>
      <c r="G2" s="30"/>
      <c r="H2" s="30"/>
    </row>
    <row r="3" spans="1:22">
      <c r="A3" s="17">
        <v>1</v>
      </c>
      <c r="B3" s="18">
        <v>40946</v>
      </c>
      <c r="C3" s="19">
        <v>0.26287500000000003</v>
      </c>
      <c r="D3" s="31" t="s">
        <v>10</v>
      </c>
      <c r="E3" s="30"/>
      <c r="F3" s="16"/>
      <c r="G3" s="9" t="s">
        <v>24</v>
      </c>
      <c r="H3" s="16">
        <f t="shared" ref="H3:H34" si="0">ABS(C3-G4)</f>
        <v>1.8086999999999964E-2</v>
      </c>
      <c r="I3" s="9" t="s">
        <v>24</v>
      </c>
    </row>
    <row r="4" spans="1:22">
      <c r="A4" s="17">
        <v>2</v>
      </c>
      <c r="B4" s="18">
        <v>40946</v>
      </c>
      <c r="C4" s="19">
        <v>0.30815999999999999</v>
      </c>
      <c r="D4" s="31" t="s">
        <v>11</v>
      </c>
      <c r="E4" s="30"/>
      <c r="F4" s="16"/>
      <c r="G4" s="9">
        <v>0.28096199999999999</v>
      </c>
      <c r="H4" s="16">
        <f t="shared" si="0"/>
        <v>4.8057000000000016E-2</v>
      </c>
      <c r="I4" s="9">
        <v>0.28096199999999999</v>
      </c>
    </row>
    <row r="5" spans="1:22">
      <c r="A5" s="17">
        <v>3</v>
      </c>
      <c r="B5" s="18">
        <v>40946</v>
      </c>
      <c r="C5" s="19">
        <v>0.30009999999999998</v>
      </c>
      <c r="D5" s="31" t="s">
        <v>12</v>
      </c>
      <c r="E5" s="30"/>
      <c r="F5" s="16"/>
      <c r="G5" s="9">
        <v>0.26010299999999997</v>
      </c>
      <c r="H5" s="16">
        <f t="shared" si="0"/>
        <v>0.23976699999999998</v>
      </c>
      <c r="I5" s="9">
        <v>0.26010299999999997</v>
      </c>
    </row>
    <row r="6" spans="1:22">
      <c r="A6" s="17">
        <v>4</v>
      </c>
      <c r="B6" s="18">
        <v>40946</v>
      </c>
      <c r="C6" s="19">
        <v>0.09</v>
      </c>
      <c r="D6" s="31" t="s">
        <v>13</v>
      </c>
      <c r="E6" s="30"/>
      <c r="F6" s="16"/>
      <c r="G6" s="9">
        <v>6.0332999999999998E-2</v>
      </c>
      <c r="H6" s="16">
        <f t="shared" si="0"/>
        <v>0.11979900000000002</v>
      </c>
      <c r="I6" s="9">
        <v>6.0332999999999998E-2</v>
      </c>
    </row>
    <row r="7" spans="1:22">
      <c r="A7" s="17">
        <v>5</v>
      </c>
      <c r="B7" s="18">
        <v>40946</v>
      </c>
      <c r="C7" s="19">
        <v>0.24640000000000001</v>
      </c>
      <c r="D7" s="31" t="s">
        <v>14</v>
      </c>
      <c r="E7" s="30"/>
      <c r="F7" s="16"/>
      <c r="G7" s="9">
        <v>0.20979900000000001</v>
      </c>
      <c r="H7" s="16">
        <f t="shared" si="0"/>
        <v>1.6000000000000181E-3</v>
      </c>
      <c r="I7" s="9">
        <v>0.20979900000000001</v>
      </c>
      <c r="V7" s="28">
        <v>41690</v>
      </c>
    </row>
    <row r="8" spans="1:22">
      <c r="A8" s="17">
        <v>6</v>
      </c>
      <c r="B8" s="18">
        <v>40946</v>
      </c>
      <c r="C8" s="19">
        <v>0.30009999999999998</v>
      </c>
      <c r="D8" s="31" t="s">
        <v>15</v>
      </c>
      <c r="E8" s="30"/>
      <c r="F8" s="16"/>
      <c r="G8" s="9">
        <v>0.24479999999999999</v>
      </c>
      <c r="H8" s="16">
        <f t="shared" si="0"/>
        <v>0.11069999999999997</v>
      </c>
      <c r="I8" s="9">
        <v>0.24479999999999999</v>
      </c>
    </row>
    <row r="9" spans="1:22" ht="21.75" customHeight="1">
      <c r="A9" s="17">
        <v>7</v>
      </c>
      <c r="B9" s="20">
        <v>40946</v>
      </c>
      <c r="C9" s="19">
        <v>0.12609999999999999</v>
      </c>
      <c r="D9" s="31" t="s">
        <v>16</v>
      </c>
      <c r="E9" s="30"/>
      <c r="F9" s="16"/>
      <c r="G9" s="9">
        <v>0.18940000000000001</v>
      </c>
      <c r="H9" s="16">
        <f t="shared" si="0"/>
        <v>0.13361100000000004</v>
      </c>
      <c r="I9" s="9">
        <v>0.18940000000000001</v>
      </c>
    </row>
    <row r="10" spans="1:22">
      <c r="A10" s="17">
        <v>8</v>
      </c>
      <c r="B10" s="20">
        <v>40946</v>
      </c>
      <c r="C10" s="19">
        <v>0.2278</v>
      </c>
      <c r="D10" s="31" t="s">
        <v>17</v>
      </c>
      <c r="E10" s="30"/>
      <c r="F10" s="16"/>
      <c r="G10" s="9">
        <v>0.25971100000000003</v>
      </c>
      <c r="H10" s="16">
        <f t="shared" si="0"/>
        <v>0.14480199999999999</v>
      </c>
      <c r="I10" s="9">
        <v>0.25971100000000003</v>
      </c>
    </row>
    <row r="11" spans="1:22">
      <c r="A11" s="17">
        <v>9</v>
      </c>
      <c r="B11" s="21">
        <v>40953</v>
      </c>
      <c r="C11" s="19">
        <v>6.3299999999999995E-2</v>
      </c>
      <c r="D11" s="31" t="s">
        <v>18</v>
      </c>
      <c r="E11" s="30"/>
      <c r="F11" s="16"/>
      <c r="G11" s="10">
        <v>0.37260199999999999</v>
      </c>
      <c r="H11" s="16">
        <f t="shared" si="0"/>
        <v>0.29669999999999996</v>
      </c>
      <c r="I11" s="6"/>
      <c r="O11" s="28">
        <v>40946</v>
      </c>
    </row>
    <row r="12" spans="1:22">
      <c r="A12" s="17">
        <v>10</v>
      </c>
      <c r="B12" s="21">
        <v>40953</v>
      </c>
      <c r="C12" s="19">
        <v>8.7720000000000006E-2</v>
      </c>
      <c r="D12" s="31" t="s">
        <v>19</v>
      </c>
      <c r="E12" s="30"/>
      <c r="F12" s="16"/>
      <c r="G12" s="9">
        <v>0.36</v>
      </c>
      <c r="H12" s="16">
        <f t="shared" si="0"/>
        <v>0.27767999999999998</v>
      </c>
      <c r="I12" s="6"/>
    </row>
    <row r="13" spans="1:22">
      <c r="A13" s="17">
        <v>11</v>
      </c>
      <c r="B13" s="21">
        <v>40953</v>
      </c>
      <c r="C13" s="19">
        <v>0.12280000000000001</v>
      </c>
      <c r="D13" s="31" t="s">
        <v>20</v>
      </c>
      <c r="E13" s="30"/>
      <c r="F13" s="16"/>
      <c r="G13" s="9">
        <v>0.3654</v>
      </c>
      <c r="H13" s="16">
        <f t="shared" si="0"/>
        <v>0.23042299999999999</v>
      </c>
      <c r="I13" s="6"/>
    </row>
    <row r="14" spans="1:22" ht="15.75" customHeight="1">
      <c r="A14" s="17">
        <v>12</v>
      </c>
      <c r="B14" s="21">
        <v>40953</v>
      </c>
      <c r="C14" s="19">
        <v>7.936E-2</v>
      </c>
      <c r="D14" s="31" t="s">
        <v>21</v>
      </c>
      <c r="E14" s="30"/>
      <c r="F14" s="16"/>
      <c r="G14" s="9">
        <v>0.35322300000000001</v>
      </c>
      <c r="H14" s="16">
        <f t="shared" si="0"/>
        <v>0.12874000000000002</v>
      </c>
      <c r="I14" s="6"/>
    </row>
    <row r="15" spans="1:22">
      <c r="A15" s="17">
        <v>14</v>
      </c>
      <c r="B15" s="22">
        <v>41311</v>
      </c>
      <c r="C15" s="23">
        <v>0.27110000000000001</v>
      </c>
      <c r="D15" s="24">
        <v>32.272739999999999</v>
      </c>
      <c r="E15" s="24">
        <v>77.182100000000005</v>
      </c>
      <c r="F15" s="16"/>
      <c r="G15" s="9">
        <v>0.20810000000000001</v>
      </c>
      <c r="H15" s="16">
        <f t="shared" si="0"/>
        <v>5.8194999999999997E-2</v>
      </c>
    </row>
    <row r="16" spans="1:22">
      <c r="A16" s="17">
        <v>15</v>
      </c>
      <c r="B16" s="22">
        <v>41311</v>
      </c>
      <c r="C16" s="23">
        <v>0.25030000000000002</v>
      </c>
      <c r="D16" s="24">
        <v>32.272449999999999</v>
      </c>
      <c r="E16" s="24">
        <v>77.182540000000003</v>
      </c>
      <c r="F16" s="16"/>
      <c r="G16" s="10">
        <v>0.21290500000000001</v>
      </c>
      <c r="H16" s="16">
        <f t="shared" si="0"/>
        <v>6.7425000000000013E-2</v>
      </c>
      <c r="I16" s="6"/>
    </row>
    <row r="17" spans="1:23">
      <c r="A17" s="17">
        <v>16</v>
      </c>
      <c r="B17" s="22">
        <v>41311</v>
      </c>
      <c r="C17" s="23">
        <v>0.221</v>
      </c>
      <c r="D17" s="24">
        <v>32.280410000000003</v>
      </c>
      <c r="E17" s="24">
        <v>77.180859999999996</v>
      </c>
      <c r="F17" s="16"/>
      <c r="G17" s="9">
        <v>0.18287500000000001</v>
      </c>
      <c r="H17" s="16">
        <f t="shared" si="0"/>
        <v>2.5630999999999987E-2</v>
      </c>
      <c r="I17" s="6"/>
    </row>
    <row r="18" spans="1:23">
      <c r="A18" s="17">
        <v>17</v>
      </c>
      <c r="B18" s="22">
        <v>41311</v>
      </c>
      <c r="C18" s="23">
        <v>0.2167</v>
      </c>
      <c r="D18" s="24">
        <v>32.269579999999998</v>
      </c>
      <c r="E18" s="24">
        <v>77.18338</v>
      </c>
      <c r="F18" s="16"/>
      <c r="G18" s="9">
        <v>0.24663099999999999</v>
      </c>
      <c r="H18" s="16">
        <f t="shared" si="0"/>
        <v>8.2699999999999996E-2</v>
      </c>
      <c r="I18" s="6"/>
    </row>
    <row r="19" spans="1:23">
      <c r="A19" s="17">
        <v>17.850000000000001</v>
      </c>
      <c r="B19" s="22">
        <v>41311</v>
      </c>
      <c r="C19" s="23">
        <v>0.24229999999999999</v>
      </c>
      <c r="D19" s="24">
        <v>32.280439999999999</v>
      </c>
      <c r="E19" s="24">
        <v>77.181319999999999</v>
      </c>
      <c r="F19" s="16"/>
      <c r="G19" s="9">
        <v>0.13400000000000001</v>
      </c>
      <c r="H19" s="16">
        <f t="shared" si="0"/>
        <v>0.13329999999999997</v>
      </c>
      <c r="I19" s="6"/>
    </row>
    <row r="20" spans="1:23">
      <c r="A20" s="17">
        <v>18.920588235294101</v>
      </c>
      <c r="B20" s="22">
        <v>41311</v>
      </c>
      <c r="C20" s="23">
        <v>0.22670000000000001</v>
      </c>
      <c r="D20" s="24">
        <v>32.2804</v>
      </c>
      <c r="E20" s="24">
        <v>77.180959999999999</v>
      </c>
      <c r="F20" s="16"/>
      <c r="G20" s="9">
        <v>0.109</v>
      </c>
      <c r="H20" s="16">
        <f t="shared" si="0"/>
        <v>8.6286000000000002E-2</v>
      </c>
      <c r="I20" s="6"/>
    </row>
    <row r="21" spans="1:23">
      <c r="A21" s="17">
        <v>19.991176470588201</v>
      </c>
      <c r="B21" s="22">
        <v>41311</v>
      </c>
      <c r="C21" s="16">
        <v>0.22339999999999999</v>
      </c>
      <c r="D21" s="31" t="s">
        <v>8</v>
      </c>
      <c r="E21" s="30"/>
      <c r="F21" s="16"/>
      <c r="G21" s="9">
        <v>0.14041400000000001</v>
      </c>
      <c r="H21" s="16">
        <f t="shared" si="0"/>
        <v>7.7204999999999996E-2</v>
      </c>
      <c r="I21" s="6"/>
    </row>
    <row r="22" spans="1:23" ht="18" customHeight="1">
      <c r="A22" s="17">
        <v>21.0617647058823</v>
      </c>
      <c r="B22" s="22">
        <v>41311</v>
      </c>
      <c r="C22" s="23">
        <v>0.21490000000000001</v>
      </c>
      <c r="D22" s="24">
        <v>32.278089999999999</v>
      </c>
      <c r="E22" s="24">
        <v>77.180490000000006</v>
      </c>
      <c r="F22" s="16"/>
      <c r="G22" s="9">
        <v>0.14619499999999999</v>
      </c>
      <c r="H22" s="16">
        <f t="shared" si="0"/>
        <v>4.2567000000000021E-2</v>
      </c>
      <c r="I22" s="6"/>
      <c r="K22" s="27">
        <v>0.26010299999999997</v>
      </c>
    </row>
    <row r="23" spans="1:23" ht="21" customHeight="1">
      <c r="A23" s="17">
        <v>22.132352941176499</v>
      </c>
      <c r="B23" s="22">
        <v>41311</v>
      </c>
      <c r="C23" s="23">
        <v>0.27710000000000001</v>
      </c>
      <c r="D23" s="24">
        <v>32.272910000000003</v>
      </c>
      <c r="E23" s="24">
        <v>77.182379999999995</v>
      </c>
      <c r="F23" s="16"/>
      <c r="G23" s="9">
        <v>0.17233299999999999</v>
      </c>
      <c r="H23" s="16">
        <f t="shared" si="0"/>
        <v>9.2378000000000016E-2</v>
      </c>
      <c r="I23" s="6"/>
      <c r="K23" s="9">
        <v>0.28096199999999999</v>
      </c>
      <c r="W23" s="28">
        <v>41313</v>
      </c>
    </row>
    <row r="24" spans="1:23" ht="16.5" customHeight="1">
      <c r="A24" s="17">
        <v>23.202941176470599</v>
      </c>
      <c r="B24" s="22">
        <v>41311</v>
      </c>
      <c r="C24" s="23">
        <v>0.22370000000000001</v>
      </c>
      <c r="D24" s="24">
        <v>32.272489999999998</v>
      </c>
      <c r="E24" s="24">
        <v>77.182500000000005</v>
      </c>
      <c r="F24" s="16"/>
      <c r="G24" s="9">
        <v>0.184722</v>
      </c>
      <c r="H24" s="16">
        <f t="shared" si="0"/>
        <v>3.479500000000002E-2</v>
      </c>
      <c r="I24" s="6"/>
      <c r="K24" s="9">
        <v>0.26010299999999997</v>
      </c>
    </row>
    <row r="25" spans="1:23" ht="18" customHeight="1">
      <c r="A25" s="17">
        <v>24.273529411764699</v>
      </c>
      <c r="B25" s="22">
        <v>41311</v>
      </c>
      <c r="C25" s="23">
        <v>0.22670000000000001</v>
      </c>
      <c r="D25" s="24">
        <v>32.27187</v>
      </c>
      <c r="E25" s="24">
        <v>77.182599999999994</v>
      </c>
      <c r="F25" s="16"/>
      <c r="G25" s="9">
        <v>0.18890499999999999</v>
      </c>
      <c r="H25" s="16">
        <f t="shared" si="0"/>
        <v>1.3795000000000002E-2</v>
      </c>
      <c r="I25" s="6"/>
      <c r="K25" s="9">
        <v>6.0332999999999998E-2</v>
      </c>
    </row>
    <row r="26" spans="1:23" ht="17.25" customHeight="1">
      <c r="A26" s="17">
        <v>25.344117647058798</v>
      </c>
      <c r="B26" s="22">
        <v>41311</v>
      </c>
      <c r="C26" s="23">
        <v>0.24310000000000001</v>
      </c>
      <c r="D26" s="31" t="s">
        <v>9</v>
      </c>
      <c r="E26" s="30"/>
      <c r="F26" s="16"/>
      <c r="G26" s="9">
        <v>0.21290500000000001</v>
      </c>
      <c r="H26" s="16">
        <f t="shared" si="0"/>
        <v>4.7700000000000242E-3</v>
      </c>
      <c r="I26" s="6"/>
      <c r="K26" s="9">
        <v>0.20979900000000001</v>
      </c>
    </row>
    <row r="27" spans="1:23" ht="18.75" customHeight="1">
      <c r="A27" s="17">
        <v>26.414705882352902</v>
      </c>
      <c r="B27" s="25">
        <v>41313</v>
      </c>
      <c r="C27" s="23">
        <v>0.25609999999999999</v>
      </c>
      <c r="D27" s="24">
        <v>32.269550000000002</v>
      </c>
      <c r="E27" s="24">
        <v>77.183269999999993</v>
      </c>
      <c r="F27" s="16"/>
      <c r="G27" s="9">
        <v>0.23832999999999999</v>
      </c>
      <c r="H27" s="16">
        <f t="shared" si="0"/>
        <v>1.2232999999999994E-2</v>
      </c>
      <c r="I27" s="6"/>
      <c r="K27" s="9">
        <v>0.24479999999999999</v>
      </c>
    </row>
    <row r="28" spans="1:23" ht="15.75" customHeight="1">
      <c r="A28" s="17">
        <v>27.485294117647001</v>
      </c>
      <c r="B28" s="25">
        <v>41313</v>
      </c>
      <c r="C28" s="23">
        <v>0.246</v>
      </c>
      <c r="D28" s="24">
        <v>32.269530000000003</v>
      </c>
      <c r="E28" s="24">
        <v>77.183059999999998</v>
      </c>
      <c r="F28" s="16"/>
      <c r="G28" s="9">
        <v>0.26833299999999999</v>
      </c>
      <c r="H28" s="16">
        <f t="shared" si="0"/>
        <v>5.7613000000000025E-2</v>
      </c>
      <c r="I28" s="6"/>
      <c r="K28" s="9">
        <v>0.18940000000000001</v>
      </c>
    </row>
    <row r="29" spans="1:23" ht="17.25" customHeight="1">
      <c r="A29" s="17">
        <v>28.5558823529412</v>
      </c>
      <c r="B29" s="25">
        <v>41313</v>
      </c>
      <c r="C29" s="23">
        <v>0.28970000000000001</v>
      </c>
      <c r="D29" s="24">
        <v>32.269959999999998</v>
      </c>
      <c r="E29" s="24">
        <v>77.183160000000001</v>
      </c>
      <c r="F29" s="16"/>
      <c r="G29" s="9">
        <v>0.30361300000000002</v>
      </c>
      <c r="H29" s="16">
        <f t="shared" si="0"/>
        <v>1.0670000000000013E-2</v>
      </c>
      <c r="I29" s="6"/>
      <c r="K29" s="9">
        <v>0.25971100000000003</v>
      </c>
    </row>
    <row r="30" spans="1:23">
      <c r="A30" s="17">
        <v>29.6264705882353</v>
      </c>
      <c r="B30" s="25">
        <v>41313</v>
      </c>
      <c r="C30" s="23">
        <v>0.29249999999999998</v>
      </c>
      <c r="D30" s="24">
        <v>32.269370000000002</v>
      </c>
      <c r="E30" s="24">
        <v>77.183269999999993</v>
      </c>
      <c r="F30" s="16"/>
      <c r="G30" s="9">
        <v>0.27903</v>
      </c>
      <c r="H30" s="16">
        <f t="shared" si="0"/>
        <v>3.6418999999999979E-2</v>
      </c>
      <c r="I30" s="6"/>
    </row>
    <row r="31" spans="1:23">
      <c r="A31" s="17">
        <v>30.6970588235294</v>
      </c>
      <c r="B31" s="25">
        <v>41313</v>
      </c>
      <c r="C31" s="23">
        <v>0.28939999999999999</v>
      </c>
      <c r="D31" s="24">
        <v>32.26979</v>
      </c>
      <c r="E31" s="24">
        <v>77.183269999999993</v>
      </c>
      <c r="F31" s="16"/>
      <c r="G31" s="9">
        <v>0.256081</v>
      </c>
      <c r="H31" s="16">
        <f t="shared" si="0"/>
        <v>0.1709</v>
      </c>
      <c r="I31" s="6"/>
    </row>
    <row r="32" spans="1:23">
      <c r="A32" s="17">
        <v>31.767647058823499</v>
      </c>
      <c r="B32" s="25">
        <v>41313</v>
      </c>
      <c r="C32" s="23">
        <v>0.31840000000000002</v>
      </c>
      <c r="D32" s="24">
        <v>32.271819999999998</v>
      </c>
      <c r="E32" s="24">
        <v>77.182869999999994</v>
      </c>
      <c r="F32" s="16"/>
      <c r="G32" s="9">
        <v>0.11849999999999999</v>
      </c>
      <c r="H32" s="16">
        <f t="shared" si="0"/>
        <v>2.6888999999999996E-2</v>
      </c>
      <c r="I32" s="6"/>
    </row>
    <row r="33" spans="1:21">
      <c r="A33" s="17">
        <v>32.838235294117602</v>
      </c>
      <c r="B33" s="25">
        <v>41313</v>
      </c>
      <c r="C33" s="23">
        <v>0.26629999999999998</v>
      </c>
      <c r="D33" s="24">
        <v>32.271709999999999</v>
      </c>
      <c r="E33" s="24">
        <v>77.182779999999994</v>
      </c>
      <c r="F33" s="16"/>
      <c r="G33" s="9">
        <v>0.29151100000000002</v>
      </c>
      <c r="H33" s="16">
        <f t="shared" si="0"/>
        <v>4.1838999999999987E-2</v>
      </c>
      <c r="I33" s="6"/>
    </row>
    <row r="34" spans="1:21">
      <c r="A34" s="17">
        <v>33.908823529411698</v>
      </c>
      <c r="B34" s="11">
        <v>41688</v>
      </c>
      <c r="C34" s="12">
        <v>0.2994</v>
      </c>
      <c r="D34" s="10">
        <v>32.272035336999998</v>
      </c>
      <c r="E34" s="10">
        <v>77.182619072999998</v>
      </c>
      <c r="F34" s="10"/>
      <c r="G34" s="9">
        <v>0.22446099999999999</v>
      </c>
      <c r="H34" s="16">
        <f t="shared" si="0"/>
        <v>4.8080000000000012E-2</v>
      </c>
      <c r="I34" s="6"/>
    </row>
    <row r="35" spans="1:21">
      <c r="A35" s="17">
        <v>34.979411764705802</v>
      </c>
      <c r="B35" s="11">
        <v>41688</v>
      </c>
      <c r="C35" s="12">
        <v>0.28239999999999998</v>
      </c>
      <c r="D35" s="10">
        <v>32.271979782999999</v>
      </c>
      <c r="E35" s="10">
        <v>77.182581124999999</v>
      </c>
      <c r="F35" s="10"/>
      <c r="G35" s="9">
        <v>0.25131999999999999</v>
      </c>
      <c r="H35" s="16" t="e">
        <f>ABS(#REF!-G36)</f>
        <v>#REF!</v>
      </c>
      <c r="I35" s="6"/>
    </row>
    <row r="36" spans="1:21">
      <c r="A36" s="17">
        <v>36.049999999999898</v>
      </c>
      <c r="B36" s="11">
        <v>41688</v>
      </c>
      <c r="C36" s="12">
        <v>0.3004</v>
      </c>
      <c r="D36" s="10">
        <v>32.273446630000002</v>
      </c>
      <c r="E36" s="10">
        <v>77.181505981000001</v>
      </c>
      <c r="F36" s="10"/>
      <c r="G36" s="9">
        <v>0.29270000000000002</v>
      </c>
      <c r="H36" s="16">
        <f>ABS(C35-G37)</f>
        <v>1.9290000000000029E-2</v>
      </c>
      <c r="I36" s="6"/>
      <c r="M36" s="28">
        <v>41688</v>
      </c>
    </row>
    <row r="37" spans="1:21">
      <c r="A37" s="17">
        <v>37.120588235294001</v>
      </c>
      <c r="B37" s="11">
        <v>41688</v>
      </c>
      <c r="C37" s="12">
        <v>0.31019999999999998</v>
      </c>
      <c r="D37" s="10">
        <v>32.273924643999997</v>
      </c>
      <c r="E37" s="10">
        <v>77.182236521999997</v>
      </c>
      <c r="F37" s="10"/>
      <c r="G37" s="9">
        <v>0.30169000000000001</v>
      </c>
      <c r="H37" s="16">
        <f>ABS(C36-G38)</f>
        <v>6.7182000000000019E-2</v>
      </c>
      <c r="I37" s="6"/>
    </row>
    <row r="38" spans="1:21">
      <c r="A38" s="17">
        <v>38.191176470588097</v>
      </c>
      <c r="B38" s="11">
        <v>41688</v>
      </c>
      <c r="C38" s="12">
        <v>0.3896</v>
      </c>
      <c r="D38" s="10">
        <v>32.273301009999997</v>
      </c>
      <c r="E38" s="10">
        <v>77.181652095999993</v>
      </c>
      <c r="F38" s="10"/>
      <c r="G38" s="9">
        <v>0.36758200000000002</v>
      </c>
      <c r="H38" s="16">
        <f>ABS(C37-G39)</f>
        <v>4.9160999999999955E-2</v>
      </c>
      <c r="I38" s="6"/>
    </row>
    <row r="39" spans="1:21">
      <c r="A39" s="17">
        <v>39.2617647058822</v>
      </c>
      <c r="B39" s="11">
        <v>41688</v>
      </c>
      <c r="C39" s="12">
        <v>0.2853</v>
      </c>
      <c r="D39" s="10">
        <v>32.272488004000003</v>
      </c>
      <c r="E39" s="10">
        <v>77.182522591999998</v>
      </c>
      <c r="F39" s="10"/>
      <c r="G39" s="9">
        <v>0.26103900000000002</v>
      </c>
      <c r="H39" s="16">
        <f>ABS(C38-G40)</f>
        <v>6.4226000000000005E-2</v>
      </c>
      <c r="I39" s="6"/>
    </row>
    <row r="40" spans="1:21">
      <c r="A40" s="17">
        <v>40.332352941176303</v>
      </c>
      <c r="B40" s="11">
        <v>41688</v>
      </c>
      <c r="C40" s="26">
        <v>0.35520000000000002</v>
      </c>
      <c r="D40" s="10">
        <v>32.271787297000003</v>
      </c>
      <c r="E40" s="10">
        <v>77.182755938</v>
      </c>
      <c r="F40" s="10"/>
      <c r="G40" s="9">
        <v>0.325374</v>
      </c>
      <c r="H40" s="16">
        <f>ABS(C39-G41)</f>
        <v>3.7706999999999991E-2</v>
      </c>
      <c r="I40" s="6"/>
    </row>
    <row r="41" spans="1:21">
      <c r="A41" s="17">
        <v>41.402941176470399</v>
      </c>
      <c r="B41" s="13">
        <v>41688</v>
      </c>
      <c r="C41" s="14">
        <v>0.22470000000000001</v>
      </c>
      <c r="D41" s="31" t="s">
        <v>20</v>
      </c>
      <c r="E41" s="30"/>
      <c r="F41" s="10"/>
      <c r="G41" s="9">
        <v>0.24759300000000001</v>
      </c>
      <c r="H41" s="16">
        <f t="shared" ref="H41:H50" si="1">ABS(C41-G42)</f>
        <v>2.223E-2</v>
      </c>
      <c r="I41" s="6"/>
    </row>
    <row r="42" spans="1:21">
      <c r="A42" s="17">
        <v>42.473529411764503</v>
      </c>
      <c r="B42" s="13">
        <v>41688</v>
      </c>
      <c r="C42" s="14">
        <v>0.2001</v>
      </c>
      <c r="D42" s="31" t="s">
        <v>22</v>
      </c>
      <c r="E42" s="30"/>
      <c r="F42" s="10"/>
      <c r="G42" s="9">
        <v>0.20247000000000001</v>
      </c>
      <c r="H42" s="16" t="e">
        <f>ABS(C42-#REF!)</f>
        <v>#REF!</v>
      </c>
      <c r="I42" s="6"/>
      <c r="U42" s="28">
        <v>41311</v>
      </c>
    </row>
    <row r="43" spans="1:21">
      <c r="A43" s="17">
        <v>43.544117647058599</v>
      </c>
      <c r="B43" s="11">
        <v>41690</v>
      </c>
      <c r="C43" s="12">
        <v>0.29199999999999998</v>
      </c>
      <c r="D43" s="10">
        <v>32.273288506</v>
      </c>
      <c r="E43" s="10">
        <v>77.181634822000007</v>
      </c>
      <c r="F43" s="10"/>
      <c r="G43" s="9">
        <v>0.27209</v>
      </c>
      <c r="H43" s="16">
        <f>ABS(C43-G43)</f>
        <v>1.9909999999999983E-2</v>
      </c>
      <c r="I43" s="6"/>
    </row>
    <row r="44" spans="1:21">
      <c r="A44" s="17">
        <v>44.614705882352702</v>
      </c>
      <c r="B44" s="11">
        <v>41690</v>
      </c>
      <c r="C44" s="12">
        <v>0.24249999999999999</v>
      </c>
      <c r="D44" s="10">
        <v>32.272447587999999</v>
      </c>
      <c r="E44" s="10">
        <v>77.182555550000004</v>
      </c>
      <c r="F44" s="10"/>
      <c r="G44" s="9">
        <v>0.23991599999999999</v>
      </c>
      <c r="H44" s="16">
        <f t="shared" si="1"/>
        <v>7.2649999999999937E-3</v>
      </c>
      <c r="I44" s="6"/>
    </row>
    <row r="45" spans="1:21">
      <c r="A45" s="17">
        <v>45.685294117646798</v>
      </c>
      <c r="B45" s="11">
        <v>41690</v>
      </c>
      <c r="C45" s="12">
        <v>0.31180000000000002</v>
      </c>
      <c r="D45" s="10">
        <v>32.273241927999997</v>
      </c>
      <c r="E45" s="10">
        <v>77.181386212999996</v>
      </c>
      <c r="F45" s="10"/>
      <c r="G45" s="9">
        <v>0.235235</v>
      </c>
      <c r="H45" s="16">
        <f t="shared" si="1"/>
        <v>7.8467000000000009E-2</v>
      </c>
      <c r="I45" s="6"/>
    </row>
    <row r="46" spans="1:21">
      <c r="A46" s="17">
        <v>46.755882352940901</v>
      </c>
      <c r="B46" s="11">
        <v>41690</v>
      </c>
      <c r="C46" s="12">
        <v>0.27560000000000001</v>
      </c>
      <c r="D46" s="10">
        <v>32.271760311999998</v>
      </c>
      <c r="E46" s="10">
        <v>77.182790300999997</v>
      </c>
      <c r="F46" s="10"/>
      <c r="G46" s="9">
        <v>0.23333300000000001</v>
      </c>
      <c r="H46" s="16">
        <f t="shared" si="1"/>
        <v>8.9870000000000227E-3</v>
      </c>
      <c r="I46" s="6"/>
    </row>
    <row r="47" spans="1:21">
      <c r="A47" s="17">
        <v>47.826470588234997</v>
      </c>
      <c r="B47" s="11">
        <v>41690</v>
      </c>
      <c r="C47" s="12">
        <v>0.31909999999999999</v>
      </c>
      <c r="D47" s="10">
        <v>32.270035417000003</v>
      </c>
      <c r="E47" s="10">
        <v>77.183110103000004</v>
      </c>
      <c r="F47" s="10"/>
      <c r="G47" s="9">
        <v>0.26661299999999999</v>
      </c>
      <c r="H47" s="16">
        <f t="shared" si="1"/>
        <v>5.8690999999999993E-2</v>
      </c>
      <c r="I47" s="6"/>
    </row>
    <row r="48" spans="1:21">
      <c r="A48" s="17">
        <v>48.8970588235291</v>
      </c>
      <c r="B48" s="11">
        <v>41690</v>
      </c>
      <c r="C48" s="12">
        <v>0.31879999999999997</v>
      </c>
      <c r="D48" s="10">
        <v>32.268573846999999</v>
      </c>
      <c r="E48" s="10">
        <v>77.183108245</v>
      </c>
      <c r="F48" s="10"/>
      <c r="G48" s="9">
        <v>0.260409</v>
      </c>
      <c r="H48" s="16">
        <f t="shared" si="1"/>
        <v>5.4525999999999963E-2</v>
      </c>
      <c r="I48" s="6"/>
    </row>
    <row r="49" spans="1:9">
      <c r="A49" s="17">
        <v>49.967647058823196</v>
      </c>
      <c r="B49" s="11">
        <v>41690</v>
      </c>
      <c r="C49" s="12">
        <v>0.30709999999999998</v>
      </c>
      <c r="D49" s="10">
        <v>32.268167357999999</v>
      </c>
      <c r="E49" s="10">
        <v>77.183521850000005</v>
      </c>
      <c r="F49" s="10"/>
      <c r="G49" s="9">
        <v>0.26427400000000001</v>
      </c>
      <c r="H49" s="16">
        <f t="shared" si="1"/>
        <v>2.0013000000000003E-2</v>
      </c>
      <c r="I49" s="6"/>
    </row>
    <row r="50" spans="1:9">
      <c r="A50" s="17">
        <v>51</v>
      </c>
      <c r="B50" s="11">
        <v>41690</v>
      </c>
      <c r="C50" s="12">
        <v>0.33610000000000001</v>
      </c>
      <c r="D50" s="10">
        <v>32.269500368000003</v>
      </c>
      <c r="E50" s="10">
        <v>77.182787184999995</v>
      </c>
      <c r="F50" s="10"/>
      <c r="G50" s="9">
        <v>0.28708699999999998</v>
      </c>
      <c r="H50" s="16">
        <f t="shared" si="1"/>
        <v>0.33610000000000001</v>
      </c>
      <c r="I50" s="6"/>
    </row>
    <row r="51" spans="1:9">
      <c r="G51" s="15"/>
    </row>
    <row r="52" spans="1:9">
      <c r="G52" t="s">
        <v>23</v>
      </c>
      <c r="H52" s="6" t="e">
        <f>AVERAGE(H3:H50)</f>
        <v>#REF!</v>
      </c>
    </row>
  </sheetData>
  <mergeCells count="22">
    <mergeCell ref="D41:E41"/>
    <mergeCell ref="D42:E42"/>
    <mergeCell ref="D21:E21"/>
    <mergeCell ref="D26:E26"/>
    <mergeCell ref="D3:E3"/>
    <mergeCell ref="D4:E4"/>
    <mergeCell ref="D5:E5"/>
    <mergeCell ref="D13:E13"/>
    <mergeCell ref="D14:E14"/>
    <mergeCell ref="D7:E7"/>
    <mergeCell ref="D8:E8"/>
    <mergeCell ref="D9:E9"/>
    <mergeCell ref="D10:E10"/>
    <mergeCell ref="D11:E11"/>
    <mergeCell ref="D12:E12"/>
    <mergeCell ref="G1:G2"/>
    <mergeCell ref="H1:H2"/>
    <mergeCell ref="D6:E6"/>
    <mergeCell ref="A1:A2"/>
    <mergeCell ref="B1:B2"/>
    <mergeCell ref="C1:C2"/>
    <mergeCell ref="D1:E2"/>
  </mergeCells>
  <pageMargins left="0.7" right="0.7" top="0.75" bottom="0.75" header="0.3" footer="0.3"/>
  <pageSetup orientation="portrait" r:id="rId1"/>
  <ignoredErrors>
    <ignoredError sqref="I3:I10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topLeftCell="A35" workbookViewId="0">
      <selection activeCell="E60" sqref="A1:XFD1048576"/>
    </sheetView>
  </sheetViews>
  <sheetFormatPr defaultRowHeight="15"/>
  <cols>
    <col min="1" max="1" width="13.42578125" customWidth="1"/>
    <col min="2" max="2" width="17.7109375" customWidth="1"/>
    <col min="3" max="3" width="13.140625" customWidth="1"/>
    <col min="4" max="4" width="14.140625" customWidth="1"/>
  </cols>
  <sheetData>
    <row r="1" spans="1:2">
      <c r="A1" s="32"/>
      <c r="B1" s="32"/>
    </row>
    <row r="2" spans="1:2" ht="15.75" thickBot="1">
      <c r="A2" s="33"/>
      <c r="B2" s="33"/>
    </row>
    <row r="3" spans="1:2" ht="15.75" thickBot="1">
      <c r="A3" s="2"/>
      <c r="B3" s="7"/>
    </row>
    <row r="4" spans="1:2" ht="15.75" thickBot="1">
      <c r="A4" s="2"/>
      <c r="B4" s="7"/>
    </row>
    <row r="5" spans="1:2" ht="15.75" thickBot="1">
      <c r="A5" s="2"/>
      <c r="B5" s="7"/>
    </row>
    <row r="6" spans="1:2" ht="15.75" thickBot="1">
      <c r="A6" s="2"/>
      <c r="B6" s="6"/>
    </row>
    <row r="7" spans="1:2" ht="15.75" thickBot="1">
      <c r="A7" s="2"/>
      <c r="B7" s="6"/>
    </row>
    <row r="8" spans="1:2" ht="15.75" thickBot="1">
      <c r="A8" s="2"/>
      <c r="B8" s="6"/>
    </row>
    <row r="9" spans="1:2" ht="15.75" thickBot="1">
      <c r="A9" s="2"/>
      <c r="B9" s="6"/>
    </row>
    <row r="10" spans="1:2" ht="15.75" thickBot="1">
      <c r="A10" s="2"/>
    </row>
    <row r="11" spans="1:2" ht="15.75" thickBot="1">
      <c r="A11" s="2"/>
      <c r="B11" s="6"/>
    </row>
    <row r="12" spans="1:2" ht="15.75" thickBot="1">
      <c r="A12" s="2"/>
      <c r="B12" s="6"/>
    </row>
    <row r="13" spans="1:2" ht="15.75" thickBot="1">
      <c r="A13" s="2"/>
      <c r="B13" s="6"/>
    </row>
    <row r="14" spans="1:2" ht="15.75" thickBot="1">
      <c r="A14" s="2"/>
      <c r="B14" s="6"/>
    </row>
    <row r="15" spans="1:2" ht="15.75" thickBot="1">
      <c r="A15" s="1"/>
    </row>
    <row r="16" spans="1:2" ht="15.75" thickBot="1">
      <c r="A16" s="1"/>
      <c r="B16" s="6"/>
    </row>
    <row r="17" spans="1:2" ht="15.75" thickBot="1">
      <c r="A17" s="1"/>
      <c r="B17" s="6"/>
    </row>
    <row r="18" spans="1:2" ht="15.75" thickBot="1">
      <c r="A18" s="1"/>
      <c r="B18" s="6"/>
    </row>
    <row r="19" spans="1:2" ht="15.75" thickBot="1">
      <c r="A19" s="1"/>
      <c r="B19" s="6"/>
    </row>
    <row r="20" spans="1:2" ht="15.75" thickBot="1">
      <c r="A20" s="1"/>
      <c r="B20" s="6"/>
    </row>
    <row r="21" spans="1:2" ht="15.75" thickBot="1">
      <c r="A21" s="5"/>
      <c r="B21" s="6"/>
    </row>
    <row r="22" spans="1:2" ht="15.75" thickBot="1">
      <c r="A22" s="1"/>
      <c r="B22" s="6"/>
    </row>
    <row r="23" spans="1:2" ht="15.75" thickBot="1">
      <c r="A23" s="1"/>
      <c r="B23" s="6"/>
    </row>
    <row r="24" spans="1:2" ht="15.75" thickBot="1">
      <c r="A24" s="1"/>
      <c r="B24" s="6"/>
    </row>
    <row r="25" spans="1:2" ht="15.75" thickBot="1">
      <c r="A25" s="1"/>
      <c r="B25" s="6"/>
    </row>
    <row r="26" spans="1:2" ht="15.75" thickBot="1">
      <c r="A26" s="1"/>
      <c r="B26" s="6"/>
    </row>
    <row r="27" spans="1:2" ht="15.75" thickBot="1">
      <c r="A27" s="1"/>
      <c r="B27" s="6"/>
    </row>
    <row r="28" spans="1:2" ht="15.75" thickBot="1">
      <c r="A28" s="1"/>
      <c r="B28" s="6"/>
    </row>
    <row r="29" spans="1:2" ht="15.75" thickBot="1">
      <c r="A29" s="1"/>
      <c r="B29" s="6"/>
    </row>
    <row r="30" spans="1:2" ht="15.75" thickBot="1">
      <c r="A30" s="1"/>
      <c r="B30" s="6"/>
    </row>
    <row r="31" spans="1:2" ht="15.75" thickBot="1">
      <c r="A31" s="1"/>
      <c r="B31" s="6"/>
    </row>
    <row r="32" spans="1:2" ht="15.75" thickBot="1">
      <c r="A32" s="1"/>
      <c r="B32" s="6"/>
    </row>
    <row r="33" spans="1:2" ht="15.75" thickBot="1">
      <c r="A33" s="1"/>
      <c r="B33" s="6"/>
    </row>
    <row r="34" spans="1:2">
      <c r="A34" s="3"/>
      <c r="B34" s="6"/>
    </row>
    <row r="35" spans="1:2">
      <c r="A35" s="3"/>
      <c r="B35" s="6"/>
    </row>
    <row r="36" spans="1:2">
      <c r="A36" s="3"/>
      <c r="B36" s="6"/>
    </row>
    <row r="37" spans="1:2">
      <c r="A37" s="3"/>
      <c r="B37" s="6"/>
    </row>
    <row r="38" spans="1:2">
      <c r="A38" s="3"/>
      <c r="B38" s="6"/>
    </row>
    <row r="39" spans="1:2">
      <c r="A39" s="3"/>
      <c r="B39" s="6"/>
    </row>
    <row r="40" spans="1:2">
      <c r="A40" s="3"/>
      <c r="B40" s="6"/>
    </row>
    <row r="41" spans="1:2">
      <c r="A41" s="8"/>
      <c r="B41" s="6"/>
    </row>
    <row r="42" spans="1:2">
      <c r="A42" s="8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</sheetData>
  <mergeCells count="2">
    <mergeCell ref="A1:A2"/>
    <mergeCell ref="B1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H3" sqref="H3"/>
    </sheetView>
  </sheetViews>
  <sheetFormatPr defaultRowHeight="15"/>
  <cols>
    <col min="1" max="1" width="12.140625" customWidth="1"/>
    <col min="7" max="7" width="38.85546875" customWidth="1"/>
  </cols>
  <sheetData>
    <row r="1" spans="1:8">
      <c r="A1" t="s">
        <v>1</v>
      </c>
      <c r="B1" t="s">
        <v>25</v>
      </c>
      <c r="C1" t="s">
        <v>26</v>
      </c>
      <c r="D1" t="s">
        <v>7</v>
      </c>
      <c r="H1" t="s">
        <v>27</v>
      </c>
    </row>
    <row r="2" spans="1:8">
      <c r="A2" s="18">
        <v>40946</v>
      </c>
      <c r="B2" s="19">
        <v>0.26287500000000003</v>
      </c>
      <c r="C2" s="27">
        <v>0.26010299999999997</v>
      </c>
      <c r="D2">
        <f>ABS(C2-B2)</f>
        <v>2.7720000000000522E-3</v>
      </c>
      <c r="F2">
        <f>(B2-C2)</f>
        <v>2.7720000000000522E-3</v>
      </c>
      <c r="G2">
        <f>F2*F2</f>
        <v>7.6839840000002889E-6</v>
      </c>
    </row>
    <row r="3" spans="1:8">
      <c r="A3" s="18">
        <v>40946</v>
      </c>
      <c r="B3" s="19">
        <v>0.30815999999999999</v>
      </c>
      <c r="C3" s="9">
        <v>0.28096199999999999</v>
      </c>
      <c r="D3">
        <f t="shared" ref="D3:D24" si="0">ABS(C3-B3)</f>
        <v>2.7198E-2</v>
      </c>
      <c r="F3">
        <f t="shared" ref="F3:F24" si="1">(B3-C3)</f>
        <v>2.7198E-2</v>
      </c>
      <c r="G3">
        <f t="shared" ref="G3:G28" si="2">F3*F3</f>
        <v>7.3973120400000003E-4</v>
      </c>
      <c r="H3">
        <f>SQRT(SUM(G2:G24)/23)</f>
        <v>3.2831417243509173E-2</v>
      </c>
    </row>
    <row r="4" spans="1:8">
      <c r="A4" s="18">
        <v>40946</v>
      </c>
      <c r="B4" s="19">
        <v>0.30009999999999998</v>
      </c>
      <c r="C4" s="9">
        <v>0.26010299999999997</v>
      </c>
      <c r="D4">
        <f t="shared" si="0"/>
        <v>3.9997000000000005E-2</v>
      </c>
      <c r="F4">
        <f t="shared" si="1"/>
        <v>3.9997000000000005E-2</v>
      </c>
      <c r="G4">
        <f t="shared" si="2"/>
        <v>1.5997600090000004E-3</v>
      </c>
    </row>
    <row r="5" spans="1:8">
      <c r="A5" s="18">
        <v>40946</v>
      </c>
      <c r="B5" s="19">
        <v>0.09</v>
      </c>
      <c r="C5" s="9">
        <v>6.0332999999999998E-2</v>
      </c>
      <c r="D5">
        <f t="shared" si="0"/>
        <v>2.9666999999999999E-2</v>
      </c>
      <c r="F5">
        <f t="shared" si="1"/>
        <v>2.9666999999999999E-2</v>
      </c>
      <c r="G5">
        <f t="shared" si="2"/>
        <v>8.8013088899999994E-4</v>
      </c>
    </row>
    <row r="6" spans="1:8">
      <c r="A6" s="18">
        <v>40946</v>
      </c>
      <c r="B6" s="19">
        <v>0.24640000000000001</v>
      </c>
      <c r="C6" s="9">
        <v>0.20979900000000001</v>
      </c>
      <c r="D6">
        <f t="shared" si="0"/>
        <v>3.6600999999999995E-2</v>
      </c>
      <c r="F6">
        <f t="shared" si="1"/>
        <v>3.6600999999999995E-2</v>
      </c>
      <c r="G6">
        <f t="shared" si="2"/>
        <v>1.3396332009999996E-3</v>
      </c>
    </row>
    <row r="7" spans="1:8">
      <c r="A7" s="18">
        <v>40946</v>
      </c>
      <c r="B7" s="19">
        <v>0.30009999999999998</v>
      </c>
      <c r="C7" s="9">
        <v>0.24479999999999999</v>
      </c>
      <c r="D7">
        <f t="shared" si="0"/>
        <v>5.5299999999999988E-2</v>
      </c>
      <c r="F7">
        <f t="shared" si="1"/>
        <v>5.5299999999999988E-2</v>
      </c>
      <c r="G7">
        <f t="shared" si="2"/>
        <v>3.0580899999999986E-3</v>
      </c>
    </row>
    <row r="8" spans="1:8">
      <c r="A8" s="20">
        <v>40946</v>
      </c>
      <c r="B8" s="19">
        <v>0.12609999999999999</v>
      </c>
      <c r="C8" s="9">
        <v>0.18940000000000001</v>
      </c>
      <c r="D8">
        <f t="shared" si="0"/>
        <v>6.3300000000000023E-2</v>
      </c>
      <c r="F8">
        <f t="shared" si="1"/>
        <v>-6.3300000000000023E-2</v>
      </c>
      <c r="G8">
        <f t="shared" si="2"/>
        <v>4.0068900000000025E-3</v>
      </c>
    </row>
    <row r="9" spans="1:8">
      <c r="A9" s="20">
        <v>40946</v>
      </c>
      <c r="B9" s="19">
        <v>0.2278</v>
      </c>
      <c r="C9" s="9">
        <v>0.25971100000000003</v>
      </c>
      <c r="D9">
        <f t="shared" si="0"/>
        <v>3.1911000000000023E-2</v>
      </c>
      <c r="F9">
        <f t="shared" si="1"/>
        <v>-3.1911000000000023E-2</v>
      </c>
      <c r="G9">
        <f t="shared" si="2"/>
        <v>1.0183119210000013E-3</v>
      </c>
    </row>
    <row r="10" spans="1:8">
      <c r="A10" s="25">
        <v>41313</v>
      </c>
      <c r="B10" s="23">
        <v>0.25609999999999999</v>
      </c>
      <c r="C10" s="9">
        <v>0.23832999999999999</v>
      </c>
      <c r="D10">
        <f t="shared" si="0"/>
        <v>1.7770000000000008E-2</v>
      </c>
      <c r="F10">
        <f t="shared" si="1"/>
        <v>1.7770000000000008E-2</v>
      </c>
      <c r="G10">
        <f t="shared" si="2"/>
        <v>3.1577290000000028E-4</v>
      </c>
    </row>
    <row r="11" spans="1:8">
      <c r="A11" s="25">
        <v>41313</v>
      </c>
      <c r="B11" s="23">
        <v>0.246</v>
      </c>
      <c r="C11" s="9">
        <v>0.26833299999999999</v>
      </c>
      <c r="D11">
        <f t="shared" si="0"/>
        <v>2.2332999999999992E-2</v>
      </c>
      <c r="F11">
        <f t="shared" si="1"/>
        <v>-2.2332999999999992E-2</v>
      </c>
      <c r="G11">
        <f t="shared" si="2"/>
        <v>4.9876288899999963E-4</v>
      </c>
    </row>
    <row r="12" spans="1:8">
      <c r="A12" s="25">
        <v>41313</v>
      </c>
      <c r="B12" s="23">
        <v>0.28970000000000001</v>
      </c>
      <c r="C12" s="9">
        <v>0.30361300000000002</v>
      </c>
      <c r="D12">
        <f t="shared" si="0"/>
        <v>1.3913000000000009E-2</v>
      </c>
      <c r="F12">
        <f t="shared" si="1"/>
        <v>-1.3913000000000009E-2</v>
      </c>
      <c r="G12">
        <f t="shared" si="2"/>
        <v>1.9357156900000024E-4</v>
      </c>
    </row>
    <row r="13" spans="1:8">
      <c r="A13" s="25">
        <v>41313</v>
      </c>
      <c r="B13" s="23">
        <v>0.29249999999999998</v>
      </c>
      <c r="C13" s="9">
        <v>0.27903</v>
      </c>
      <c r="D13">
        <f t="shared" si="0"/>
        <v>1.3469999999999982E-2</v>
      </c>
      <c r="F13">
        <f t="shared" si="1"/>
        <v>1.3469999999999982E-2</v>
      </c>
      <c r="G13">
        <f t="shared" si="2"/>
        <v>1.8144089999999952E-4</v>
      </c>
    </row>
    <row r="14" spans="1:8">
      <c r="A14" s="25">
        <v>41313</v>
      </c>
      <c r="B14" s="23">
        <v>0.28939999999999999</v>
      </c>
      <c r="C14" s="9">
        <v>0.256081</v>
      </c>
      <c r="D14">
        <f t="shared" si="0"/>
        <v>3.3318999999999988E-2</v>
      </c>
      <c r="F14">
        <f t="shared" si="1"/>
        <v>3.3318999999999988E-2</v>
      </c>
      <c r="G14">
        <f t="shared" si="2"/>
        <v>1.1101557609999992E-3</v>
      </c>
    </row>
    <row r="15" spans="1:8">
      <c r="A15" s="25">
        <v>41313</v>
      </c>
      <c r="B15" s="23">
        <v>0.26629999999999998</v>
      </c>
      <c r="C15" s="9">
        <v>0.29151100000000002</v>
      </c>
      <c r="D15">
        <f t="shared" si="0"/>
        <v>2.5211000000000039E-2</v>
      </c>
      <c r="F15">
        <f t="shared" si="1"/>
        <v>-2.5211000000000039E-2</v>
      </c>
      <c r="G15">
        <f t="shared" si="2"/>
        <v>6.35594521000002E-4</v>
      </c>
    </row>
    <row r="16" spans="1:8">
      <c r="A16" s="11">
        <v>41688</v>
      </c>
      <c r="B16" s="12">
        <v>0.2994</v>
      </c>
      <c r="C16" s="9">
        <v>0.22446099999999999</v>
      </c>
      <c r="D16">
        <f t="shared" si="0"/>
        <v>7.4939000000000006E-2</v>
      </c>
      <c r="F16">
        <f t="shared" si="1"/>
        <v>7.4939000000000006E-2</v>
      </c>
      <c r="G16">
        <f t="shared" si="2"/>
        <v>5.6158537210000007E-3</v>
      </c>
    </row>
    <row r="17" spans="1:7">
      <c r="A17" s="11">
        <v>41688</v>
      </c>
      <c r="B17" s="12">
        <v>0.28239999999999998</v>
      </c>
      <c r="C17" s="9">
        <v>0.25131999999999999</v>
      </c>
      <c r="D17">
        <f t="shared" si="0"/>
        <v>3.1079999999999997E-2</v>
      </c>
      <c r="F17">
        <f t="shared" si="1"/>
        <v>3.1079999999999997E-2</v>
      </c>
      <c r="G17">
        <f t="shared" si="2"/>
        <v>9.6596639999999977E-4</v>
      </c>
    </row>
    <row r="18" spans="1:7">
      <c r="A18" s="11">
        <v>41688</v>
      </c>
      <c r="B18" s="12">
        <v>0.3004</v>
      </c>
      <c r="C18" s="9">
        <v>0.29270000000000002</v>
      </c>
      <c r="D18">
        <f t="shared" si="0"/>
        <v>7.6999999999999846E-3</v>
      </c>
      <c r="F18">
        <f t="shared" si="1"/>
        <v>7.6999999999999846E-3</v>
      </c>
      <c r="G18">
        <f t="shared" si="2"/>
        <v>5.9289999999999766E-5</v>
      </c>
    </row>
    <row r="19" spans="1:7">
      <c r="A19" s="11">
        <v>41688</v>
      </c>
      <c r="B19" s="12">
        <v>0.31019999999999998</v>
      </c>
      <c r="C19" s="9">
        <v>0.30169000000000001</v>
      </c>
      <c r="D19">
        <f t="shared" si="0"/>
        <v>8.509999999999962E-3</v>
      </c>
      <c r="F19">
        <f t="shared" si="1"/>
        <v>8.509999999999962E-3</v>
      </c>
      <c r="G19">
        <f t="shared" si="2"/>
        <v>7.2420099999999358E-5</v>
      </c>
    </row>
    <row r="20" spans="1:7">
      <c r="A20" s="11">
        <v>41688</v>
      </c>
      <c r="B20" s="12">
        <v>0.3896</v>
      </c>
      <c r="C20" s="9">
        <v>0.36758200000000002</v>
      </c>
      <c r="D20">
        <f t="shared" si="0"/>
        <v>2.2017999999999982E-2</v>
      </c>
      <c r="F20">
        <f t="shared" si="1"/>
        <v>2.2017999999999982E-2</v>
      </c>
      <c r="G20">
        <f t="shared" si="2"/>
        <v>4.847923239999992E-4</v>
      </c>
    </row>
    <row r="21" spans="1:7">
      <c r="A21" s="11">
        <v>41688</v>
      </c>
      <c r="B21" s="12">
        <v>0.2853</v>
      </c>
      <c r="C21" s="9">
        <v>0.26103900000000002</v>
      </c>
      <c r="D21">
        <f t="shared" si="0"/>
        <v>2.4260999999999977E-2</v>
      </c>
      <c r="F21">
        <f t="shared" si="1"/>
        <v>2.4260999999999977E-2</v>
      </c>
      <c r="G21">
        <f t="shared" si="2"/>
        <v>5.8859612099999891E-4</v>
      </c>
    </row>
    <row r="22" spans="1:7">
      <c r="A22" s="11">
        <v>41688</v>
      </c>
      <c r="B22" s="26">
        <v>0.35520000000000002</v>
      </c>
      <c r="C22" s="9">
        <v>0.325374</v>
      </c>
      <c r="D22">
        <f t="shared" si="0"/>
        <v>2.9826000000000019E-2</v>
      </c>
      <c r="F22">
        <f t="shared" si="1"/>
        <v>2.9826000000000019E-2</v>
      </c>
      <c r="G22">
        <f t="shared" si="2"/>
        <v>8.8959027600000117E-4</v>
      </c>
    </row>
    <row r="23" spans="1:7">
      <c r="A23" s="13">
        <v>41688</v>
      </c>
      <c r="B23" s="14">
        <v>0.22470000000000001</v>
      </c>
      <c r="C23" s="9">
        <v>0.24759300000000001</v>
      </c>
      <c r="D23">
        <f t="shared" si="0"/>
        <v>2.2892999999999997E-2</v>
      </c>
      <c r="F23">
        <f t="shared" si="1"/>
        <v>-2.2892999999999997E-2</v>
      </c>
      <c r="G23">
        <f t="shared" si="2"/>
        <v>5.2408944899999988E-4</v>
      </c>
    </row>
    <row r="24" spans="1:7">
      <c r="A24" s="13">
        <v>41688</v>
      </c>
      <c r="B24" s="14">
        <v>0.2001</v>
      </c>
      <c r="C24" s="9">
        <v>0.20247000000000001</v>
      </c>
      <c r="D24">
        <f t="shared" si="0"/>
        <v>2.370000000000011E-3</v>
      </c>
      <c r="F24">
        <f t="shared" si="1"/>
        <v>-2.370000000000011E-3</v>
      </c>
      <c r="G24">
        <f t="shared" si="2"/>
        <v>5.6169000000000521E-6</v>
      </c>
    </row>
    <row r="26" spans="1:7">
      <c r="C26" t="s">
        <v>23</v>
      </c>
      <c r="D26">
        <f>AVERAGE(D2:D24)</f>
        <v>2.7667782608695648E-2</v>
      </c>
      <c r="F26">
        <f>AVERAGE(F2:F24)</f>
        <v>1.1847695652173907E-2</v>
      </c>
    </row>
    <row r="27" spans="1:7">
      <c r="F27">
        <f>F26*F26</f>
        <v>1.4036789226654051E-4</v>
      </c>
    </row>
    <row r="28" spans="1:7">
      <c r="F28">
        <f>SQRT(F27)</f>
        <v>1.1847695652173907E-2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</dc:creator>
  <cp:lastModifiedBy>Farjana</cp:lastModifiedBy>
  <dcterms:created xsi:type="dcterms:W3CDTF">2014-01-04T18:02:11Z</dcterms:created>
  <dcterms:modified xsi:type="dcterms:W3CDTF">2014-12-13T17:55:15Z</dcterms:modified>
</cp:coreProperties>
</file>