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Wendys Project\"/>
    </mc:Choice>
  </mc:AlternateContent>
  <bookViews>
    <workbookView xWindow="0" yWindow="0" windowWidth="25200" windowHeight="11985" tabRatio="712" activeTab="1"/>
  </bookViews>
  <sheets>
    <sheet name="POS EL" sheetId="23" r:id="rId1"/>
    <sheet name="cluster2" sheetId="19" r:id="rId2"/>
  </sheets>
  <definedNames>
    <definedName name="_xlnm._FilterDatabase" localSheetId="1" hidden="1">cluster2!$A$2:$S$22</definedName>
    <definedName name="_xlnm._FilterDatabase" localSheetId="0" hidden="1">'POS EL'!$A$2:$S$9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3" l="1"/>
  <c r="N6" i="23"/>
  <c r="N9" i="23"/>
  <c r="M3" i="23"/>
  <c r="M6" i="23"/>
  <c r="M7" i="23"/>
  <c r="O4" i="23"/>
  <c r="L4" i="23"/>
  <c r="K4" i="23"/>
  <c r="J4" i="23"/>
  <c r="M4" i="23" s="1"/>
  <c r="O9" i="23"/>
  <c r="L9" i="23"/>
  <c r="K9" i="23"/>
  <c r="J9" i="23"/>
  <c r="M9" i="23" s="1"/>
  <c r="O6" i="23"/>
  <c r="L6" i="23"/>
  <c r="K6" i="23"/>
  <c r="J6" i="23"/>
  <c r="O7" i="23"/>
  <c r="L7" i="23"/>
  <c r="K7" i="23"/>
  <c r="J7" i="23"/>
  <c r="N7" i="23" s="1"/>
  <c r="O3" i="23"/>
  <c r="L3" i="23"/>
  <c r="K3" i="23"/>
  <c r="J3" i="23"/>
  <c r="N3" i="23" s="1"/>
  <c r="O8" i="23"/>
  <c r="L8" i="23"/>
  <c r="K8" i="23"/>
  <c r="J8" i="23"/>
  <c r="M8" i="23" s="1"/>
  <c r="O5" i="23"/>
  <c r="L5" i="23"/>
  <c r="K5" i="23"/>
  <c r="J5" i="23"/>
  <c r="M5" i="23" s="1"/>
  <c r="O8" i="19"/>
  <c r="O11" i="19"/>
  <c r="O16" i="19"/>
  <c r="O7" i="19"/>
  <c r="O22" i="19"/>
  <c r="O10" i="19"/>
  <c r="O14" i="19"/>
  <c r="O17" i="19"/>
  <c r="O19" i="19"/>
  <c r="O21" i="19"/>
  <c r="O15" i="19"/>
  <c r="O18" i="19"/>
  <c r="O13" i="19"/>
  <c r="O12" i="19"/>
  <c r="O6" i="19"/>
  <c r="O9" i="19"/>
  <c r="O5" i="19"/>
  <c r="O3" i="19"/>
  <c r="O4" i="19"/>
  <c r="O20" i="19"/>
  <c r="L8" i="19"/>
  <c r="L11" i="19"/>
  <c r="L16" i="19"/>
  <c r="L7" i="19"/>
  <c r="L22" i="19"/>
  <c r="L10" i="19"/>
  <c r="L14" i="19"/>
  <c r="L17" i="19"/>
  <c r="L19" i="19"/>
  <c r="L21" i="19"/>
  <c r="L15" i="19"/>
  <c r="L18" i="19"/>
  <c r="L13" i="19"/>
  <c r="L12" i="19"/>
  <c r="L6" i="19"/>
  <c r="L9" i="19"/>
  <c r="L5" i="19"/>
  <c r="L3" i="19"/>
  <c r="L4" i="19"/>
  <c r="L20" i="19"/>
  <c r="K8" i="19"/>
  <c r="K11" i="19"/>
  <c r="K16" i="19"/>
  <c r="K7" i="19"/>
  <c r="K22" i="19"/>
  <c r="K10" i="19"/>
  <c r="K14" i="19"/>
  <c r="K17" i="19"/>
  <c r="K19" i="19"/>
  <c r="K21" i="19"/>
  <c r="K15" i="19"/>
  <c r="K18" i="19"/>
  <c r="K13" i="19"/>
  <c r="K12" i="19"/>
  <c r="K6" i="19"/>
  <c r="K9" i="19"/>
  <c r="K5" i="19"/>
  <c r="K3" i="19"/>
  <c r="K4" i="19"/>
  <c r="K20" i="19"/>
  <c r="N8" i="23" l="1"/>
  <c r="Q8" i="23" s="1"/>
  <c r="N4" i="23"/>
  <c r="Q4" i="23" s="1"/>
  <c r="Q7" i="23"/>
  <c r="P8" i="23"/>
  <c r="P3" i="23"/>
  <c r="P9" i="23"/>
  <c r="Q3" i="23"/>
  <c r="Q6" i="23"/>
  <c r="Q9" i="23"/>
  <c r="Q5" i="23"/>
  <c r="P6" i="23"/>
  <c r="P4" i="23"/>
  <c r="P5" i="23"/>
  <c r="P7" i="23"/>
  <c r="S4" i="23" l="1"/>
  <c r="U4" i="23"/>
  <c r="S8" i="23"/>
  <c r="U8" i="23"/>
  <c r="R4" i="23"/>
  <c r="T4" i="23"/>
  <c r="R9" i="23"/>
  <c r="T9" i="23"/>
  <c r="S6" i="23"/>
  <c r="U6" i="23"/>
  <c r="R8" i="23"/>
  <c r="T8" i="23"/>
  <c r="S9" i="23"/>
  <c r="U9" i="23"/>
  <c r="R6" i="23"/>
  <c r="T6" i="23"/>
  <c r="R3" i="23"/>
  <c r="T3" i="23"/>
  <c r="R7" i="23"/>
  <c r="T7" i="23"/>
  <c r="S5" i="23"/>
  <c r="U5" i="23"/>
  <c r="S3" i="23"/>
  <c r="U3" i="23"/>
  <c r="R5" i="23"/>
  <c r="T5" i="23"/>
  <c r="S7" i="23"/>
  <c r="U7" i="23"/>
  <c r="J12" i="19" l="1"/>
  <c r="J13" i="19"/>
  <c r="J10" i="19"/>
  <c r="J14" i="19"/>
  <c r="J11" i="19"/>
  <c r="J6" i="19"/>
  <c r="J9" i="19"/>
  <c r="J21" i="19"/>
  <c r="J5" i="19"/>
  <c r="J8" i="19"/>
  <c r="J3" i="19"/>
  <c r="J7" i="19"/>
  <c r="J18" i="19"/>
  <c r="J16" i="19"/>
  <c r="J20" i="19"/>
  <c r="J15" i="19"/>
  <c r="J17" i="19"/>
  <c r="J22" i="19"/>
  <c r="J4" i="19"/>
  <c r="J19" i="19"/>
  <c r="N8" i="19" l="1"/>
  <c r="Q8" i="19" s="1"/>
  <c r="S8" i="19" s="1"/>
  <c r="N22" i="19"/>
  <c r="Q22" i="19" s="1"/>
  <c r="S22" i="19" s="1"/>
  <c r="N19" i="19"/>
  <c r="Q19" i="19" s="1"/>
  <c r="S19" i="19" s="1"/>
  <c r="N13" i="19"/>
  <c r="Q13" i="19" s="1"/>
  <c r="S13" i="19" s="1"/>
  <c r="N5" i="19"/>
  <c r="Q5" i="19" s="1"/>
  <c r="S5" i="19" s="1"/>
  <c r="M8" i="19"/>
  <c r="P8" i="19" s="1"/>
  <c r="R8" i="19" s="1"/>
  <c r="M22" i="19"/>
  <c r="P22" i="19" s="1"/>
  <c r="R22" i="19" s="1"/>
  <c r="M19" i="19"/>
  <c r="P19" i="19" s="1"/>
  <c r="R19" i="19" s="1"/>
  <c r="M13" i="19"/>
  <c r="P13" i="19" s="1"/>
  <c r="R13" i="19" s="1"/>
  <c r="M5" i="19"/>
  <c r="P5" i="19" s="1"/>
  <c r="R5" i="19" s="1"/>
  <c r="N11" i="19"/>
  <c r="Q11" i="19" s="1"/>
  <c r="S11" i="19" s="1"/>
  <c r="N10" i="19"/>
  <c r="Q10" i="19" s="1"/>
  <c r="S10" i="19" s="1"/>
  <c r="N21" i="19"/>
  <c r="Q21" i="19" s="1"/>
  <c r="S21" i="19" s="1"/>
  <c r="N12" i="19"/>
  <c r="Q12" i="19" s="1"/>
  <c r="S12" i="19" s="1"/>
  <c r="N3" i="19"/>
  <c r="Q3" i="19" s="1"/>
  <c r="S3" i="19" s="1"/>
  <c r="M11" i="19"/>
  <c r="P11" i="19" s="1"/>
  <c r="R11" i="19" s="1"/>
  <c r="M10" i="19"/>
  <c r="P10" i="19" s="1"/>
  <c r="R10" i="19" s="1"/>
  <c r="M21" i="19"/>
  <c r="P21" i="19" s="1"/>
  <c r="R21" i="19" s="1"/>
  <c r="M12" i="19"/>
  <c r="P12" i="19" s="1"/>
  <c r="R12" i="19" s="1"/>
  <c r="M3" i="19"/>
  <c r="P3" i="19" s="1"/>
  <c r="R3" i="19" s="1"/>
  <c r="N16" i="19"/>
  <c r="Q16" i="19" s="1"/>
  <c r="S16" i="19" s="1"/>
  <c r="N14" i="19"/>
  <c r="Q14" i="19" s="1"/>
  <c r="S14" i="19" s="1"/>
  <c r="N15" i="19"/>
  <c r="Q15" i="19" s="1"/>
  <c r="S15" i="19" s="1"/>
  <c r="N6" i="19"/>
  <c r="Q6" i="19" s="1"/>
  <c r="S6" i="19" s="1"/>
  <c r="N4" i="19"/>
  <c r="Q4" i="19" s="1"/>
  <c r="S4" i="19" s="1"/>
  <c r="M16" i="19"/>
  <c r="P16" i="19" s="1"/>
  <c r="R16" i="19" s="1"/>
  <c r="M14" i="19"/>
  <c r="P14" i="19" s="1"/>
  <c r="R14" i="19" s="1"/>
  <c r="M15" i="19"/>
  <c r="P15" i="19" s="1"/>
  <c r="R15" i="19" s="1"/>
  <c r="M6" i="19"/>
  <c r="P6" i="19" s="1"/>
  <c r="R6" i="19" s="1"/>
  <c r="M4" i="19"/>
  <c r="P4" i="19" s="1"/>
  <c r="R4" i="19" s="1"/>
  <c r="N7" i="19"/>
  <c r="Q7" i="19" s="1"/>
  <c r="S7" i="19" s="1"/>
  <c r="N17" i="19"/>
  <c r="Q17" i="19" s="1"/>
  <c r="S17" i="19" s="1"/>
  <c r="N18" i="19"/>
  <c r="Q18" i="19" s="1"/>
  <c r="S18" i="19" s="1"/>
  <c r="N9" i="19"/>
  <c r="Q9" i="19" s="1"/>
  <c r="S9" i="19" s="1"/>
  <c r="N20" i="19"/>
  <c r="Q20" i="19" s="1"/>
  <c r="S20" i="19" s="1"/>
  <c r="M7" i="19"/>
  <c r="P7" i="19" s="1"/>
  <c r="R7" i="19" s="1"/>
  <c r="M17" i="19"/>
  <c r="P17" i="19" s="1"/>
  <c r="R17" i="19" s="1"/>
  <c r="M18" i="19"/>
  <c r="P18" i="19" s="1"/>
  <c r="R18" i="19" s="1"/>
  <c r="M9" i="19"/>
  <c r="P9" i="19" s="1"/>
  <c r="R9" i="19" s="1"/>
  <c r="M20" i="19"/>
  <c r="P20" i="19" s="1"/>
  <c r="R20" i="19" s="1"/>
</calcChain>
</file>

<file path=xl/sharedStrings.xml><?xml version="1.0" encoding="utf-8"?>
<sst xmlns="http://schemas.openxmlformats.org/spreadsheetml/2006/main" count="108" uniqueCount="68">
  <si>
    <t>Mean</t>
  </si>
  <si>
    <t>Variable</t>
  </si>
  <si>
    <t>N</t>
  </si>
  <si>
    <t>JR_CHEESEBURGER_PRICE</t>
  </si>
  <si>
    <t>MEDIUM_REGULAR_FROSTY_PRICE</t>
  </si>
  <si>
    <t>CLASSIC_SNGL_PRICE</t>
  </si>
  <si>
    <t>_10_PC_SPICY_NUGGETS_PRICE</t>
  </si>
  <si>
    <t>SON_OF_BACONATOR_PRICE</t>
  </si>
  <si>
    <t>TACO_SALAD_PRICE</t>
  </si>
  <si>
    <t>BACON_MOZZARELLA_PRICE</t>
  </si>
  <si>
    <t>JR_HAMBURGER_PRICE</t>
  </si>
  <si>
    <t>SMALL_DRINKS_PRICE</t>
  </si>
  <si>
    <t>SWISS_JBC_PRICE</t>
  </si>
  <si>
    <t>HOT_TEA_PRICE</t>
  </si>
  <si>
    <t>PREMIUM_FISH_PRICE</t>
  </si>
  <si>
    <t>KM_WRAPS_PRICE</t>
  </si>
  <si>
    <t>SMALL_REGULAR_FROSTY_PRICE</t>
  </si>
  <si>
    <t>LARGE_REGULAR_FROSTY_PRICE</t>
  </si>
  <si>
    <t>_4_PC_SPICY_NUGGETS_PRICE</t>
  </si>
  <si>
    <t>JR_REGULAR_FROSTY_PRICE</t>
  </si>
  <si>
    <t>DELUXE_CRISPY_CKN_SANDWICH_PRICE</t>
  </si>
  <si>
    <t>SMALL_FRIES_PRICE</t>
  </si>
  <si>
    <t>SINGLE_BACONATOR_PRICE</t>
  </si>
  <si>
    <t>COEFI</t>
    <phoneticPr fontId="1" type="noConversion"/>
  </si>
  <si>
    <t>JR_CHEESEBURGER_QUANTITY</t>
  </si>
  <si>
    <t>MEDIUM_REGULAR_FROSTY_QUANTITY</t>
  </si>
  <si>
    <t>CLASSIC_SNGL_QUANTITY</t>
  </si>
  <si>
    <t>_10_PC_SPICY_NUGGETS_QUANTITY</t>
  </si>
  <si>
    <t>SON_OF_BACONATOR_QUANTITY</t>
  </si>
  <si>
    <t>TACO_SALAD_QUANTITY</t>
  </si>
  <si>
    <t>BACON_MOZZARELLA_QUANTITY</t>
  </si>
  <si>
    <t>JR_HAMBURGER_QUANTITY</t>
  </si>
  <si>
    <t>SMALL_DRINKS_QUANTITY</t>
  </si>
  <si>
    <t>SWISS_JBC_QUANTITY</t>
  </si>
  <si>
    <t>HOT_TEA_QUANTITY</t>
  </si>
  <si>
    <t>PREMIUM_FISH_QUANTITY</t>
  </si>
  <si>
    <t>KM_WRAPS_QUANTITY</t>
  </si>
  <si>
    <t>SMALL_REGULAR_FROSTY_QUANTITY</t>
  </si>
  <si>
    <t>LARGE_REGULAR_FROSTY_QUANTITY</t>
  </si>
  <si>
    <t>_4_PC_SPICY_NUGGETS_QUANTITY</t>
  </si>
  <si>
    <t>JR_REGULAR_FROSTY_QUANTITY</t>
  </si>
  <si>
    <t>DELUXE_CRISPY_CKN_SANDWICH_QUANT</t>
  </si>
  <si>
    <t>SMALL_FRIES_QUANTITY</t>
  </si>
  <si>
    <t>SINGLE_BACONATOR_QUANTITY</t>
  </si>
  <si>
    <t>Elaticity</t>
    <phoneticPr fontId="1" type="noConversion"/>
  </si>
  <si>
    <t>PREMIUM_FISH_PRICE</t>
    <phoneticPr fontId="1" type="noConversion"/>
  </si>
  <si>
    <t>SMALL_REGULAR_FROSTY_PRICE</t>
    <phoneticPr fontId="1" type="noConversion"/>
  </si>
  <si>
    <t>LARGE_REGULAR_FROSTY_PRICE</t>
    <phoneticPr fontId="1" type="noConversion"/>
  </si>
  <si>
    <t>_4_PC_SPICY_NUGGETS_PRICE</t>
    <phoneticPr fontId="1" type="noConversion"/>
  </si>
  <si>
    <t>JR_REGULAR_FROSTY_PRICE</t>
    <phoneticPr fontId="1" type="noConversion"/>
  </si>
  <si>
    <t>DELUXE_CRISPY_CKN_SANDWICH_PRICE</t>
    <phoneticPr fontId="1" type="noConversion"/>
  </si>
  <si>
    <t>SMALL_FRIES_PRICE</t>
    <phoneticPr fontId="1" type="noConversion"/>
  </si>
  <si>
    <t>SINGLE_BACONATOR_PRICE</t>
    <phoneticPr fontId="1" type="noConversion"/>
  </si>
  <si>
    <t>JR_HAMBURGER_PRICE</t>
    <phoneticPr fontId="1" type="noConversion"/>
  </si>
  <si>
    <t>BACON_MOZZARELLA_PRICE</t>
    <phoneticPr fontId="1" type="noConversion"/>
  </si>
  <si>
    <t>TACO_SALAD_PRICE</t>
    <phoneticPr fontId="1" type="noConversion"/>
  </si>
  <si>
    <t>SON_OF_BACONATOR_PRICE</t>
    <phoneticPr fontId="1" type="noConversion"/>
  </si>
  <si>
    <t>_10_PC_SPICY_NUGGETS_PRICE</t>
    <phoneticPr fontId="1" type="noConversion"/>
  </si>
  <si>
    <t>CLASSIC_SNGL_PRICE</t>
    <phoneticPr fontId="1" type="noConversion"/>
  </si>
  <si>
    <t>MEDIUM_REGULAR_FROSTY_PRICE</t>
    <phoneticPr fontId="1" type="noConversion"/>
  </si>
  <si>
    <t>JR_CHEESEBURGER_PRICE</t>
    <phoneticPr fontId="1" type="noConversion"/>
  </si>
  <si>
    <t>price increase</t>
    <phoneticPr fontId="1" type="noConversion"/>
  </si>
  <si>
    <t>quantity</t>
    <phoneticPr fontId="1" type="noConversion"/>
  </si>
  <si>
    <t>new revenue</t>
    <phoneticPr fontId="1" type="noConversion"/>
  </si>
  <si>
    <t>old revenue</t>
    <phoneticPr fontId="1" type="noConversion"/>
  </si>
  <si>
    <t>increase in dollar</t>
    <phoneticPr fontId="1" type="noConversion"/>
  </si>
  <si>
    <t>increase in %</t>
    <phoneticPr fontId="1" type="noConversion"/>
  </si>
  <si>
    <t>avg 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</si>
</sst>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4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9" fontId="0" fillId="0" borderId="6" xfId="0" applyNumberFormat="1" applyBorder="1">
      <alignment vertical="center"/>
    </xf>
    <xf numFmtId="9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2" borderId="3" xfId="0" applyFont="1" applyFill="1" applyBorder="1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zoomScale="85" zoomScaleNormal="85" workbookViewId="0">
      <pane ySplit="2" topLeftCell="A3" activePane="bottomLeft" state="frozen"/>
      <selection pane="bottomLeft" activeCell="F15" sqref="F15"/>
    </sheetView>
  </sheetViews>
  <sheetFormatPr defaultColWidth="21.5703125" defaultRowHeight="15"/>
  <cols>
    <col min="6" max="6" width="21.140625" customWidth="1"/>
    <col min="13" max="13" width="32.7109375" customWidth="1"/>
  </cols>
  <sheetData>
    <row r="1" spans="1:21" ht="15.75" thickBot="1">
      <c r="K1" s="12" t="s">
        <v>61</v>
      </c>
      <c r="L1" s="13"/>
      <c r="M1" s="12" t="s">
        <v>62</v>
      </c>
      <c r="N1" s="13"/>
      <c r="O1" s="12" t="s">
        <v>64</v>
      </c>
      <c r="P1" s="16" t="s">
        <v>63</v>
      </c>
      <c r="Q1" s="13"/>
      <c r="R1" s="12"/>
      <c r="S1" s="13"/>
      <c r="T1" t="s">
        <v>66</v>
      </c>
    </row>
    <row r="2" spans="1:21" ht="15.75" thickBot="1">
      <c r="A2" s="1" t="s">
        <v>1</v>
      </c>
      <c r="B2" s="2" t="s">
        <v>2</v>
      </c>
      <c r="C2" s="2" t="s">
        <v>0</v>
      </c>
      <c r="F2" t="s">
        <v>23</v>
      </c>
      <c r="G2" s="1" t="s">
        <v>1</v>
      </c>
      <c r="H2" s="2" t="s">
        <v>2</v>
      </c>
      <c r="I2" s="2" t="s">
        <v>0</v>
      </c>
      <c r="J2" s="9" t="s">
        <v>44</v>
      </c>
      <c r="K2" s="14">
        <v>-0.05</v>
      </c>
      <c r="L2" s="15">
        <v>-0.1</v>
      </c>
      <c r="M2" s="14">
        <v>0.05</v>
      </c>
      <c r="N2" s="15">
        <v>0.1</v>
      </c>
      <c r="O2" s="14"/>
      <c r="P2" s="14">
        <v>0.05</v>
      </c>
      <c r="Q2" s="15">
        <v>0.1</v>
      </c>
      <c r="R2" s="17" t="s">
        <v>65</v>
      </c>
      <c r="S2" s="18"/>
    </row>
    <row r="3" spans="1:21" ht="30">
      <c r="A3" s="3" t="s">
        <v>57</v>
      </c>
      <c r="B3" s="4">
        <v>1083</v>
      </c>
      <c r="C3" s="4">
        <v>2.9954331999999999</v>
      </c>
      <c r="D3" s="5" t="s">
        <v>6</v>
      </c>
      <c r="E3" s="6">
        <v>1</v>
      </c>
      <c r="F3" s="8">
        <v>-785.29895999999997</v>
      </c>
      <c r="G3" s="3" t="s">
        <v>27</v>
      </c>
      <c r="H3" s="4">
        <v>1083</v>
      </c>
      <c r="I3" s="4">
        <v>1804.39</v>
      </c>
      <c r="J3">
        <f t="shared" ref="J3:J9" si="0">F3*(C3/I3)</f>
        <v>-1.3036597280573887</v>
      </c>
      <c r="K3">
        <f t="shared" ref="K3:K9" si="1">C3*(1+$K$2)</f>
        <v>2.8456615399999996</v>
      </c>
      <c r="L3">
        <f t="shared" ref="L3:L9" si="2">C3*(1+$L$2)</f>
        <v>2.6958898800000002</v>
      </c>
      <c r="M3">
        <f t="shared" ref="M3:M9" si="3">$I3*(1+(J3*$K$2*(1)))</f>
        <v>1922.0055288354738</v>
      </c>
      <c r="N3">
        <f t="shared" ref="N3:N9" si="4">$I3*(1+(J3*$L$2*(1)))</f>
        <v>2039.6210576709473</v>
      </c>
      <c r="O3">
        <f t="shared" ref="O3:O9" si="5">C3*I3</f>
        <v>5404.929711748</v>
      </c>
      <c r="P3">
        <f t="shared" ref="P3:Q9" si="6">K3*M3</f>
        <v>5469.3772130744683</v>
      </c>
      <c r="Q3">
        <f t="shared" si="6"/>
        <v>5498.5937684100036</v>
      </c>
      <c r="R3">
        <f t="shared" ref="R3:R9" si="7">P3-O3</f>
        <v>64.447501326468227</v>
      </c>
      <c r="S3">
        <f t="shared" ref="S3:S9" si="8">Q3-O3</f>
        <v>93.664056662003532</v>
      </c>
      <c r="T3">
        <f t="shared" ref="T3:T9" si="9">(P3/O3)</f>
        <v>1.0119238370827259</v>
      </c>
      <c r="U3">
        <f t="shared" ref="U3:U9" si="10">Q3/O3</f>
        <v>1.0173293755251651</v>
      </c>
    </row>
    <row r="4" spans="1:21" ht="30">
      <c r="A4" s="3" t="s">
        <v>51</v>
      </c>
      <c r="B4" s="4">
        <v>1083</v>
      </c>
      <c r="C4" s="4">
        <v>1.2509792</v>
      </c>
      <c r="D4" s="5" t="s">
        <v>21</v>
      </c>
      <c r="E4" s="6">
        <v>1</v>
      </c>
      <c r="F4" s="7">
        <v>-118415</v>
      </c>
      <c r="G4" s="3" t="s">
        <v>42</v>
      </c>
      <c r="H4" s="4">
        <v>1083</v>
      </c>
      <c r="I4" s="4">
        <v>108946.38</v>
      </c>
      <c r="J4">
        <f t="shared" si="0"/>
        <v>-1.3597028370102795</v>
      </c>
      <c r="K4">
        <f t="shared" si="1"/>
        <v>1.18843024</v>
      </c>
      <c r="L4">
        <f t="shared" si="2"/>
        <v>1.12588128</v>
      </c>
      <c r="M4">
        <f t="shared" si="3"/>
        <v>116353.1150984</v>
      </c>
      <c r="N4">
        <f t="shared" si="4"/>
        <v>123759.85019680001</v>
      </c>
      <c r="O4">
        <f t="shared" si="5"/>
        <v>136289.65529529599</v>
      </c>
      <c r="P4">
        <f t="shared" si="6"/>
        <v>138277.56050113912</v>
      </c>
      <c r="Q4">
        <f t="shared" si="6"/>
        <v>139338.89855218143</v>
      </c>
      <c r="R4">
        <f t="shared" si="7"/>
        <v>1987.9052058431262</v>
      </c>
      <c r="S4">
        <f t="shared" si="8"/>
        <v>3049.243256885442</v>
      </c>
      <c r="T4">
        <f t="shared" si="9"/>
        <v>1.0145858847579883</v>
      </c>
      <c r="U4">
        <f t="shared" si="10"/>
        <v>1.0223732553309253</v>
      </c>
    </row>
    <row r="5" spans="1:21" ht="30">
      <c r="A5" s="3" t="s">
        <v>15</v>
      </c>
      <c r="B5" s="4">
        <v>1083</v>
      </c>
      <c r="C5" s="4">
        <v>3.6393347</v>
      </c>
      <c r="D5" s="5" t="s">
        <v>15</v>
      </c>
      <c r="E5" s="6">
        <v>1</v>
      </c>
      <c r="F5" s="8">
        <v>-186.67863</v>
      </c>
      <c r="G5" s="3" t="s">
        <v>36</v>
      </c>
      <c r="H5" s="4">
        <v>1083</v>
      </c>
      <c r="I5" s="4">
        <v>476.04247459999999</v>
      </c>
      <c r="J5">
        <f t="shared" si="0"/>
        <v>-1.4271541976970075</v>
      </c>
      <c r="K5">
        <f t="shared" si="1"/>
        <v>3.457367965</v>
      </c>
      <c r="L5">
        <f t="shared" si="2"/>
        <v>3.2754012299999999</v>
      </c>
      <c r="M5">
        <f t="shared" si="3"/>
        <v>510.01177539537304</v>
      </c>
      <c r="N5">
        <f t="shared" si="4"/>
        <v>543.98107619074608</v>
      </c>
      <c r="O5">
        <f t="shared" si="5"/>
        <v>1732.4778964856487</v>
      </c>
      <c r="P5">
        <f t="shared" si="6"/>
        <v>1763.298374024738</v>
      </c>
      <c r="Q5">
        <f t="shared" si="6"/>
        <v>1781.7562860518933</v>
      </c>
      <c r="R5">
        <f t="shared" si="7"/>
        <v>30.820477539089325</v>
      </c>
      <c r="S5">
        <f t="shared" si="8"/>
        <v>49.278389566244641</v>
      </c>
      <c r="T5">
        <f t="shared" si="9"/>
        <v>1.0177898243906078</v>
      </c>
      <c r="U5">
        <f t="shared" si="10"/>
        <v>1.0284438777927305</v>
      </c>
    </row>
    <row r="6" spans="1:21" ht="30">
      <c r="A6" s="3" t="s">
        <v>47</v>
      </c>
      <c r="B6" s="4">
        <v>1083</v>
      </c>
      <c r="C6" s="4">
        <v>2.1659023999999998</v>
      </c>
      <c r="D6" s="5" t="s">
        <v>17</v>
      </c>
      <c r="E6" s="6">
        <v>1</v>
      </c>
      <c r="F6" s="7">
        <v>-6063.7265200000002</v>
      </c>
      <c r="G6" s="3" t="s">
        <v>38</v>
      </c>
      <c r="H6" s="4">
        <v>1083</v>
      </c>
      <c r="I6" s="4">
        <v>8137.33</v>
      </c>
      <c r="J6">
        <f t="shared" si="0"/>
        <v>-1.6139740950178554</v>
      </c>
      <c r="K6">
        <f t="shared" si="1"/>
        <v>2.0576072799999996</v>
      </c>
      <c r="L6">
        <f t="shared" si="2"/>
        <v>1.9493121599999998</v>
      </c>
      <c r="M6">
        <f t="shared" si="3"/>
        <v>8794.0019911305808</v>
      </c>
      <c r="N6">
        <f t="shared" si="4"/>
        <v>9450.6739822611653</v>
      </c>
      <c r="O6">
        <f t="shared" si="5"/>
        <v>17624.662576592</v>
      </c>
      <c r="P6">
        <f t="shared" si="6"/>
        <v>18094.602517284777</v>
      </c>
      <c r="Q6">
        <f t="shared" si="6"/>
        <v>18422.313713817312</v>
      </c>
      <c r="R6">
        <f t="shared" si="7"/>
        <v>469.93994069277687</v>
      </c>
      <c r="S6">
        <f t="shared" si="8"/>
        <v>797.65113722531169</v>
      </c>
      <c r="T6">
        <f t="shared" si="9"/>
        <v>1.0266637695133478</v>
      </c>
      <c r="U6">
        <f t="shared" si="10"/>
        <v>1.0452576685516068</v>
      </c>
    </row>
    <row r="7" spans="1:21" ht="30">
      <c r="A7" s="3" t="s">
        <v>55</v>
      </c>
      <c r="B7" s="4">
        <v>1083</v>
      </c>
      <c r="C7" s="4">
        <v>5.4887344999999996</v>
      </c>
      <c r="D7" s="5" t="s">
        <v>8</v>
      </c>
      <c r="E7" s="6">
        <v>1</v>
      </c>
      <c r="F7" s="8">
        <v>-896.70835</v>
      </c>
      <c r="G7" s="3" t="s">
        <v>29</v>
      </c>
      <c r="H7" s="4">
        <v>1083</v>
      </c>
      <c r="I7" s="4">
        <v>2489.5700000000002</v>
      </c>
      <c r="J7">
        <f t="shared" si="0"/>
        <v>-1.9769655229951657</v>
      </c>
      <c r="K7">
        <f t="shared" si="1"/>
        <v>5.2142977749999995</v>
      </c>
      <c r="L7">
        <f t="shared" si="2"/>
        <v>4.9398610500000002</v>
      </c>
      <c r="M7">
        <f t="shared" si="3"/>
        <v>2735.6597028541537</v>
      </c>
      <c r="N7">
        <f t="shared" si="4"/>
        <v>2981.7494057083077</v>
      </c>
      <c r="O7">
        <f t="shared" si="5"/>
        <v>13664.588749164999</v>
      </c>
      <c r="P7">
        <f t="shared" si="6"/>
        <v>14264.544301749573</v>
      </c>
      <c r="Q7">
        <f t="shared" si="6"/>
        <v>14729.427750119117</v>
      </c>
      <c r="R7">
        <f t="shared" si="7"/>
        <v>599.95555258457352</v>
      </c>
      <c r="S7">
        <f t="shared" si="8"/>
        <v>1064.8390009541181</v>
      </c>
      <c r="T7">
        <f t="shared" si="9"/>
        <v>1.0439058623422703</v>
      </c>
      <c r="U7">
        <f t="shared" si="10"/>
        <v>1.077926897069565</v>
      </c>
    </row>
    <row r="8" spans="1:21">
      <c r="A8" s="3" t="s">
        <v>13</v>
      </c>
      <c r="B8" s="4">
        <v>1083</v>
      </c>
      <c r="C8" s="4">
        <v>0.91043189999999996</v>
      </c>
      <c r="D8" s="5" t="s">
        <v>13</v>
      </c>
      <c r="E8" s="6">
        <v>1</v>
      </c>
      <c r="F8" s="8">
        <v>-246.77341999999999</v>
      </c>
      <c r="G8" s="3" t="s">
        <v>34</v>
      </c>
      <c r="H8" s="4">
        <v>1083</v>
      </c>
      <c r="I8" s="4">
        <v>111.41551250000001</v>
      </c>
      <c r="J8">
        <f t="shared" si="0"/>
        <v>-2.0165090892535988</v>
      </c>
      <c r="K8">
        <f t="shared" si="1"/>
        <v>0.86491030499999988</v>
      </c>
      <c r="L8">
        <f t="shared" si="2"/>
        <v>0.81938871000000002</v>
      </c>
      <c r="M8">
        <f t="shared" si="3"/>
        <v>122.6490321820049</v>
      </c>
      <c r="N8">
        <f t="shared" si="4"/>
        <v>133.8825518640098</v>
      </c>
      <c r="O8">
        <f t="shared" si="5"/>
        <v>101.43623673484875</v>
      </c>
      <c r="P8">
        <f t="shared" si="6"/>
        <v>106.08041183249266</v>
      </c>
      <c r="Q8">
        <f t="shared" si="6"/>
        <v>109.70185146335909</v>
      </c>
      <c r="R8">
        <f t="shared" si="7"/>
        <v>4.6441750976439096</v>
      </c>
      <c r="S8">
        <f t="shared" si="8"/>
        <v>8.265614728510343</v>
      </c>
      <c r="T8">
        <f t="shared" si="9"/>
        <v>1.0457841817395459</v>
      </c>
      <c r="U8">
        <f t="shared" si="10"/>
        <v>1.081485818032824</v>
      </c>
    </row>
    <row r="9" spans="1:21" ht="30">
      <c r="A9" s="3" t="s">
        <v>48</v>
      </c>
      <c r="B9" s="4">
        <v>1083</v>
      </c>
      <c r="C9" s="4">
        <v>0.89360399999999995</v>
      </c>
      <c r="D9" s="5" t="s">
        <v>18</v>
      </c>
      <c r="E9" s="6">
        <v>1</v>
      </c>
      <c r="F9" s="7">
        <v>-43907</v>
      </c>
      <c r="G9" s="3" t="s">
        <v>39</v>
      </c>
      <c r="H9" s="4">
        <v>1083</v>
      </c>
      <c r="I9" s="4">
        <v>8949.15</v>
      </c>
      <c r="J9">
        <f t="shared" si="0"/>
        <v>-4.3842678721442816</v>
      </c>
      <c r="K9">
        <f t="shared" si="1"/>
        <v>0.8489237999999999</v>
      </c>
      <c r="L9">
        <f t="shared" si="2"/>
        <v>0.80424359999999995</v>
      </c>
      <c r="M9">
        <f t="shared" si="3"/>
        <v>10910.9235414</v>
      </c>
      <c r="N9">
        <f t="shared" si="4"/>
        <v>12872.697082799998</v>
      </c>
      <c r="O9">
        <f t="shared" si="5"/>
        <v>7996.9962365999991</v>
      </c>
      <c r="P9">
        <f t="shared" si="6"/>
        <v>9262.5426742747441</v>
      </c>
      <c r="Q9">
        <f t="shared" si="6"/>
        <v>10352.784243580567</v>
      </c>
      <c r="R9">
        <f t="shared" si="7"/>
        <v>1265.546437674745</v>
      </c>
      <c r="S9">
        <f t="shared" si="8"/>
        <v>2355.7880069805678</v>
      </c>
      <c r="T9">
        <f t="shared" si="9"/>
        <v>1.1582527239268534</v>
      </c>
      <c r="U9">
        <f t="shared" si="10"/>
        <v>1.2945841084929852</v>
      </c>
    </row>
    <row r="10" spans="1:21">
      <c r="A10" s="10"/>
      <c r="C10" s="4"/>
      <c r="F10" s="7"/>
      <c r="I10" s="4"/>
    </row>
  </sheetData>
  <sortState ref="A3:S9">
    <sortCondition descending="1" ref="J3:J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85" zoomScaleNormal="85" workbookViewId="0">
      <pane ySplit="2" topLeftCell="A3" activePane="bottomLeft" state="frozen"/>
      <selection pane="bottomLeft" activeCell="E6" sqref="E6"/>
    </sheetView>
  </sheetViews>
  <sheetFormatPr defaultColWidth="21.5703125" defaultRowHeight="15"/>
  <cols>
    <col min="6" max="6" width="21.140625" customWidth="1"/>
    <col min="13" max="13" width="32.7109375" customWidth="1"/>
  </cols>
  <sheetData>
    <row r="1" spans="1:19" ht="15.75" thickBot="1">
      <c r="K1" s="12" t="s">
        <v>61</v>
      </c>
      <c r="L1" s="13"/>
      <c r="M1" s="12" t="s">
        <v>62</v>
      </c>
      <c r="N1" s="13"/>
      <c r="O1" s="12" t="s">
        <v>64</v>
      </c>
      <c r="P1" s="16" t="s">
        <v>63</v>
      </c>
      <c r="Q1" s="13"/>
      <c r="R1" s="12"/>
      <c r="S1" s="13"/>
    </row>
    <row r="2" spans="1:19" ht="15.75" thickBot="1">
      <c r="A2" s="1" t="s">
        <v>1</v>
      </c>
      <c r="B2" s="2" t="s">
        <v>2</v>
      </c>
      <c r="C2" s="2" t="s">
        <v>67</v>
      </c>
      <c r="F2" t="s">
        <v>23</v>
      </c>
      <c r="G2" s="1" t="s">
        <v>1</v>
      </c>
      <c r="H2" s="2" t="s">
        <v>2</v>
      </c>
      <c r="I2" s="2" t="s">
        <v>0</v>
      </c>
      <c r="J2" s="9" t="s">
        <v>44</v>
      </c>
      <c r="K2" s="14">
        <v>0.05</v>
      </c>
      <c r="L2" s="15">
        <v>0.1</v>
      </c>
      <c r="M2" s="14">
        <v>0.05</v>
      </c>
      <c r="N2" s="15">
        <v>0.1</v>
      </c>
      <c r="O2" s="14"/>
      <c r="P2" s="14">
        <v>0.05</v>
      </c>
      <c r="Q2" s="15">
        <v>0.1</v>
      </c>
      <c r="R2" s="17" t="s">
        <v>65</v>
      </c>
      <c r="S2" s="18"/>
    </row>
    <row r="3" spans="1:19" s="24" customFormat="1" ht="30">
      <c r="A3" s="19" t="s">
        <v>45</v>
      </c>
      <c r="B3" s="20">
        <v>1083</v>
      </c>
      <c r="C3" s="20">
        <v>3.5171860000000001</v>
      </c>
      <c r="D3" s="21" t="s">
        <v>14</v>
      </c>
      <c r="E3" s="22">
        <v>1</v>
      </c>
      <c r="F3" s="23">
        <v>158.6773</v>
      </c>
      <c r="G3" s="19" t="s">
        <v>35</v>
      </c>
      <c r="H3" s="20">
        <v>1083</v>
      </c>
      <c r="I3" s="20">
        <v>4070.95</v>
      </c>
      <c r="J3" s="27">
        <f t="shared" ref="J3:J22" si="0">F3*(C3/I3)</f>
        <v>0.13709271253093261</v>
      </c>
      <c r="K3" s="24">
        <f t="shared" ref="K3:K22" si="1">C3*(1+$K$2)</f>
        <v>3.6930453000000005</v>
      </c>
      <c r="L3" s="24">
        <f t="shared" ref="L3:L22" si="2">C3*(1+$L$2)</f>
        <v>3.8689046000000005</v>
      </c>
      <c r="M3" s="24">
        <f t="shared" ref="M3:M22" si="3">$I3*(1+(J$3*0.05*(1)))</f>
        <v>4098.8548789038896</v>
      </c>
      <c r="N3" s="24">
        <f t="shared" ref="N3:N22" si="4">$I3*(1+(J$3*0.1*(1)))</f>
        <v>4126.7597578077803</v>
      </c>
      <c r="O3" s="24">
        <f t="shared" ref="O3:O22" si="5">C3*I3</f>
        <v>14318.288346699999</v>
      </c>
      <c r="P3" s="24">
        <f t="shared" ref="P3:P22" si="6">K3*M3</f>
        <v>15137.256745918081</v>
      </c>
      <c r="Q3" s="24">
        <f t="shared" ref="Q3:Q22" si="7">L3*N3</f>
        <v>15966.039810077409</v>
      </c>
      <c r="R3" s="24">
        <f t="shared" ref="R3:R22" si="8">P3-O3</f>
        <v>818.96839921808169</v>
      </c>
      <c r="S3" s="24">
        <f t="shared" ref="S3:S22" si="9">Q3-O3</f>
        <v>1647.7514633774099</v>
      </c>
    </row>
    <row r="4" spans="1:19" s="24" customFormat="1" ht="30">
      <c r="A4" s="19" t="s">
        <v>52</v>
      </c>
      <c r="B4" s="20">
        <v>1083</v>
      </c>
      <c r="C4" s="20">
        <v>4.4392886000000003</v>
      </c>
      <c r="D4" s="21" t="s">
        <v>22</v>
      </c>
      <c r="E4" s="22">
        <v>1</v>
      </c>
      <c r="F4" s="25">
        <v>44.901260000000001</v>
      </c>
      <c r="G4" s="19" t="s">
        <v>43</v>
      </c>
      <c r="H4" s="20">
        <v>1083</v>
      </c>
      <c r="I4" s="20">
        <v>477.378578</v>
      </c>
      <c r="J4" s="27">
        <f t="shared" si="0"/>
        <v>0.41755047425616992</v>
      </c>
      <c r="K4" s="24">
        <f t="shared" si="1"/>
        <v>4.6612530300000001</v>
      </c>
      <c r="L4" s="24">
        <f t="shared" si="2"/>
        <v>4.8832174600000009</v>
      </c>
      <c r="M4" s="24">
        <f t="shared" si="3"/>
        <v>480.65083420810896</v>
      </c>
      <c r="N4" s="24">
        <f t="shared" si="4"/>
        <v>483.92309041621797</v>
      </c>
      <c r="O4" s="24">
        <f t="shared" si="5"/>
        <v>2119.2212791996108</v>
      </c>
      <c r="P4" s="24">
        <f t="shared" si="6"/>
        <v>2240.4351573245758</v>
      </c>
      <c r="Q4" s="24">
        <f t="shared" si="7"/>
        <v>2363.1016844176347</v>
      </c>
      <c r="R4" s="24">
        <f t="shared" si="8"/>
        <v>121.21387812496505</v>
      </c>
      <c r="S4" s="24">
        <f t="shared" si="9"/>
        <v>243.88040521802395</v>
      </c>
    </row>
    <row r="5" spans="1:19" s="24" customFormat="1">
      <c r="A5" s="19" t="s">
        <v>12</v>
      </c>
      <c r="B5" s="20">
        <v>1083</v>
      </c>
      <c r="C5" s="20">
        <v>1.2956224999999999</v>
      </c>
      <c r="D5" s="21" t="s">
        <v>12</v>
      </c>
      <c r="E5" s="22">
        <v>1</v>
      </c>
      <c r="F5" s="26">
        <v>10.825989999999999</v>
      </c>
      <c r="G5" s="19" t="s">
        <v>33</v>
      </c>
      <c r="H5" s="20">
        <v>1083</v>
      </c>
      <c r="I5" s="20">
        <v>1284.82</v>
      </c>
      <c r="J5" s="27">
        <f t="shared" si="0"/>
        <v>1.091701267786538E-2</v>
      </c>
      <c r="K5" s="24">
        <f t="shared" si="1"/>
        <v>1.360403625</v>
      </c>
      <c r="L5" s="24">
        <f t="shared" si="2"/>
        <v>1.4251847500000001</v>
      </c>
      <c r="M5" s="24">
        <f t="shared" si="3"/>
        <v>1293.6269729456997</v>
      </c>
      <c r="N5" s="24">
        <f t="shared" si="4"/>
        <v>1302.4339458913992</v>
      </c>
      <c r="O5" s="24">
        <f t="shared" si="5"/>
        <v>1664.6417004499997</v>
      </c>
      <c r="P5" s="24">
        <f t="shared" si="6"/>
        <v>1759.8548233931067</v>
      </c>
      <c r="Q5" s="24">
        <f t="shared" si="7"/>
        <v>1856.2089975667475</v>
      </c>
      <c r="R5" s="24">
        <f t="shared" si="8"/>
        <v>95.21312294310701</v>
      </c>
      <c r="S5" s="24">
        <f t="shared" si="9"/>
        <v>191.5672971167478</v>
      </c>
    </row>
    <row r="6" spans="1:19" ht="30">
      <c r="A6" s="3" t="s">
        <v>54</v>
      </c>
      <c r="B6" s="4">
        <v>1083</v>
      </c>
      <c r="C6" s="4">
        <v>4.6025232999999997</v>
      </c>
      <c r="D6" s="5" t="s">
        <v>9</v>
      </c>
      <c r="E6" s="6">
        <v>1</v>
      </c>
      <c r="F6" s="8">
        <v>-52.857050000000001</v>
      </c>
      <c r="G6" s="3" t="s">
        <v>30</v>
      </c>
      <c r="H6" s="4">
        <v>1083</v>
      </c>
      <c r="I6" s="4">
        <v>1615.78</v>
      </c>
      <c r="J6">
        <f t="shared" si="0"/>
        <v>-0.15056245540498397</v>
      </c>
      <c r="K6">
        <f t="shared" si="1"/>
        <v>4.8326494650000003</v>
      </c>
      <c r="L6">
        <f t="shared" si="2"/>
        <v>5.06277563</v>
      </c>
      <c r="M6">
        <f t="shared" si="3"/>
        <v>1626.8555831526614</v>
      </c>
      <c r="N6">
        <f t="shared" si="4"/>
        <v>1637.9311663053231</v>
      </c>
      <c r="O6">
        <f t="shared" si="5"/>
        <v>7436.6650976739993</v>
      </c>
      <c r="P6">
        <f t="shared" si="6"/>
        <v>7862.0227635549727</v>
      </c>
      <c r="Q6">
        <f t="shared" si="7"/>
        <v>8292.4779923880669</v>
      </c>
      <c r="R6">
        <f t="shared" si="8"/>
        <v>425.3576658809734</v>
      </c>
      <c r="S6">
        <f t="shared" si="9"/>
        <v>855.81289471406762</v>
      </c>
    </row>
    <row r="7" spans="1:19" ht="30">
      <c r="A7" s="3" t="s">
        <v>15</v>
      </c>
      <c r="B7" s="4">
        <v>1083</v>
      </c>
      <c r="C7" s="4">
        <v>3.6393347</v>
      </c>
      <c r="D7" s="5" t="s">
        <v>15</v>
      </c>
      <c r="E7" s="6">
        <v>1</v>
      </c>
      <c r="F7" s="8">
        <v>-186.67863</v>
      </c>
      <c r="G7" s="3" t="s">
        <v>36</v>
      </c>
      <c r="H7" s="4">
        <v>1083</v>
      </c>
      <c r="I7" s="4">
        <v>476.04247459999999</v>
      </c>
      <c r="J7">
        <f t="shared" si="0"/>
        <v>-1.4271541976970075</v>
      </c>
      <c r="K7">
        <f t="shared" si="1"/>
        <v>3.8213014350000001</v>
      </c>
      <c r="L7">
        <f t="shared" si="2"/>
        <v>4.0032681700000001</v>
      </c>
      <c r="M7">
        <f t="shared" si="3"/>
        <v>479.30557230614255</v>
      </c>
      <c r="N7">
        <f t="shared" si="4"/>
        <v>482.56867001228517</v>
      </c>
      <c r="O7">
        <f t="shared" si="5"/>
        <v>1732.4778964856487</v>
      </c>
      <c r="P7">
        <f t="shared" si="6"/>
        <v>1831.5710712569589</v>
      </c>
      <c r="Q7">
        <f t="shared" si="7"/>
        <v>1931.8517964994148</v>
      </c>
      <c r="R7">
        <f t="shared" si="8"/>
        <v>99.09317477131026</v>
      </c>
      <c r="S7">
        <f t="shared" si="9"/>
        <v>199.37390001376616</v>
      </c>
    </row>
    <row r="8" spans="1:19">
      <c r="A8" s="3" t="s">
        <v>13</v>
      </c>
      <c r="B8" s="4">
        <v>1083</v>
      </c>
      <c r="C8" s="4">
        <v>0.91043189999999996</v>
      </c>
      <c r="D8" s="5" t="s">
        <v>13</v>
      </c>
      <c r="E8" s="6">
        <v>1</v>
      </c>
      <c r="F8" s="8">
        <v>-246.77341999999999</v>
      </c>
      <c r="G8" s="3" t="s">
        <v>34</v>
      </c>
      <c r="H8" s="4">
        <v>1083</v>
      </c>
      <c r="I8" s="4">
        <v>111.41551250000001</v>
      </c>
      <c r="J8">
        <f t="shared" si="0"/>
        <v>-2.0165090892535988</v>
      </c>
      <c r="K8">
        <f t="shared" si="1"/>
        <v>0.95595349500000004</v>
      </c>
      <c r="L8">
        <f t="shared" si="2"/>
        <v>1.00147509</v>
      </c>
      <c r="M8">
        <f t="shared" si="3"/>
        <v>112.17922524133246</v>
      </c>
      <c r="N8">
        <f t="shared" si="4"/>
        <v>112.94293798266492</v>
      </c>
      <c r="O8">
        <f t="shared" si="5"/>
        <v>101.43623673484875</v>
      </c>
      <c r="P8">
        <f t="shared" si="6"/>
        <v>107.23812243584399</v>
      </c>
      <c r="Q8">
        <f t="shared" si="7"/>
        <v>113.10953898105376</v>
      </c>
      <c r="R8">
        <f t="shared" si="8"/>
        <v>5.8018857009952427</v>
      </c>
      <c r="S8">
        <f t="shared" si="9"/>
        <v>11.673302246205012</v>
      </c>
    </row>
    <row r="9" spans="1:19" ht="30">
      <c r="A9" s="3" t="s">
        <v>53</v>
      </c>
      <c r="B9" s="4">
        <v>1083</v>
      </c>
      <c r="C9" s="4">
        <v>1.0260429</v>
      </c>
      <c r="D9" s="5" t="s">
        <v>10</v>
      </c>
      <c r="E9" s="6">
        <v>1</v>
      </c>
      <c r="F9" s="8">
        <v>-306.63215000000002</v>
      </c>
      <c r="G9" s="3" t="s">
        <v>31</v>
      </c>
      <c r="H9" s="4">
        <v>1083</v>
      </c>
      <c r="I9" s="4">
        <v>3369.86</v>
      </c>
      <c r="J9">
        <f t="shared" si="0"/>
        <v>-9.3362258497158623E-2</v>
      </c>
      <c r="K9">
        <f t="shared" si="1"/>
        <v>1.0773450449999999</v>
      </c>
      <c r="L9">
        <f t="shared" si="2"/>
        <v>1.1286471900000001</v>
      </c>
      <c r="M9">
        <f t="shared" si="3"/>
        <v>3392.9591624124746</v>
      </c>
      <c r="N9">
        <f t="shared" si="4"/>
        <v>3416.0583248249491</v>
      </c>
      <c r="O9">
        <f t="shared" si="5"/>
        <v>3457.620926994</v>
      </c>
      <c r="P9">
        <f t="shared" si="6"/>
        <v>3655.3877415124298</v>
      </c>
      <c r="Q9">
        <f t="shared" si="7"/>
        <v>3855.5246291897865</v>
      </c>
      <c r="R9">
        <f t="shared" si="8"/>
        <v>197.76681451842978</v>
      </c>
      <c r="S9">
        <f t="shared" si="9"/>
        <v>397.90370219578654</v>
      </c>
    </row>
    <row r="10" spans="1:19" ht="30">
      <c r="A10" s="3" t="s">
        <v>57</v>
      </c>
      <c r="B10" s="4">
        <v>1083</v>
      </c>
      <c r="C10" s="4">
        <v>2.9954331999999999</v>
      </c>
      <c r="D10" s="5" t="s">
        <v>6</v>
      </c>
      <c r="E10" s="6">
        <v>1</v>
      </c>
      <c r="F10" s="8">
        <v>-785.29895999999997</v>
      </c>
      <c r="G10" s="3" t="s">
        <v>27</v>
      </c>
      <c r="H10" s="4">
        <v>1083</v>
      </c>
      <c r="I10" s="4">
        <v>1804.39</v>
      </c>
      <c r="J10">
        <f t="shared" si="0"/>
        <v>-1.3036597280573887</v>
      </c>
      <c r="K10">
        <f t="shared" si="1"/>
        <v>3.1452048600000002</v>
      </c>
      <c r="L10">
        <f t="shared" si="2"/>
        <v>3.2949765200000001</v>
      </c>
      <c r="M10">
        <f t="shared" si="3"/>
        <v>1816.7584359781847</v>
      </c>
      <c r="N10">
        <f t="shared" si="4"/>
        <v>1829.1268719563691</v>
      </c>
      <c r="O10">
        <f t="shared" si="5"/>
        <v>5404.929711748</v>
      </c>
      <c r="P10">
        <f t="shared" si="6"/>
        <v>5714.0774622845856</v>
      </c>
      <c r="Q10">
        <f t="shared" si="7"/>
        <v>6026.9300951972828</v>
      </c>
      <c r="R10">
        <f t="shared" si="8"/>
        <v>309.14775053658559</v>
      </c>
      <c r="S10">
        <f t="shared" si="9"/>
        <v>622.00038344928271</v>
      </c>
    </row>
    <row r="11" spans="1:19" ht="30">
      <c r="A11" s="3" t="s">
        <v>55</v>
      </c>
      <c r="B11" s="4">
        <v>1083</v>
      </c>
      <c r="C11" s="4">
        <v>5.4887344999999996</v>
      </c>
      <c r="D11" s="5" t="s">
        <v>8</v>
      </c>
      <c r="E11" s="6">
        <v>1</v>
      </c>
      <c r="F11" s="8">
        <v>-896.70835</v>
      </c>
      <c r="G11" s="3" t="s">
        <v>29</v>
      </c>
      <c r="H11" s="4">
        <v>1083</v>
      </c>
      <c r="I11" s="4">
        <v>2489.5700000000002</v>
      </c>
      <c r="J11">
        <f t="shared" si="0"/>
        <v>-1.9769655229951657</v>
      </c>
      <c r="K11">
        <f t="shared" si="1"/>
        <v>5.7631712249999998</v>
      </c>
      <c r="L11">
        <f t="shared" si="2"/>
        <v>6.0376079499999999</v>
      </c>
      <c r="M11">
        <f t="shared" si="3"/>
        <v>2506.6350952167818</v>
      </c>
      <c r="N11">
        <f t="shared" si="4"/>
        <v>2523.7001904335634</v>
      </c>
      <c r="O11">
        <f t="shared" si="5"/>
        <v>13664.588749164999</v>
      </c>
      <c r="P11">
        <f t="shared" si="6"/>
        <v>14446.167252328491</v>
      </c>
      <c r="Q11">
        <f t="shared" si="7"/>
        <v>15237.112333178196</v>
      </c>
      <c r="R11">
        <f t="shared" si="8"/>
        <v>781.5785031634914</v>
      </c>
      <c r="S11">
        <f t="shared" si="9"/>
        <v>1572.5235840131973</v>
      </c>
    </row>
    <row r="12" spans="1:19" ht="30">
      <c r="A12" s="3" t="s">
        <v>59</v>
      </c>
      <c r="B12" s="4">
        <v>1083</v>
      </c>
      <c r="C12" s="4">
        <v>1.8032060999999999</v>
      </c>
      <c r="D12" s="5" t="s">
        <v>4</v>
      </c>
      <c r="E12" s="6">
        <v>1</v>
      </c>
      <c r="F12" s="8">
        <v>-1278.7906700000001</v>
      </c>
      <c r="G12" s="3" t="s">
        <v>25</v>
      </c>
      <c r="H12" s="4">
        <v>1083</v>
      </c>
      <c r="I12" s="4">
        <v>14363.37</v>
      </c>
      <c r="J12">
        <f t="shared" si="0"/>
        <v>-0.16054192969805045</v>
      </c>
      <c r="K12">
        <f t="shared" si="1"/>
        <v>1.8933664050000001</v>
      </c>
      <c r="L12">
        <f t="shared" si="2"/>
        <v>1.98352671</v>
      </c>
      <c r="M12">
        <f t="shared" si="3"/>
        <v>14461.825667719271</v>
      </c>
      <c r="N12">
        <f t="shared" si="4"/>
        <v>14560.281335438543</v>
      </c>
      <c r="O12">
        <f t="shared" si="5"/>
        <v>25900.116400556999</v>
      </c>
      <c r="P12">
        <f t="shared" si="6"/>
        <v>27381.534874226363</v>
      </c>
      <c r="Q12">
        <f t="shared" si="7"/>
        <v>28880.706933956822</v>
      </c>
      <c r="R12">
        <f t="shared" si="8"/>
        <v>1481.4184736693642</v>
      </c>
      <c r="S12">
        <f t="shared" si="9"/>
        <v>2980.5905333998235</v>
      </c>
    </row>
    <row r="13" spans="1:19" ht="30">
      <c r="A13" s="3" t="s">
        <v>58</v>
      </c>
      <c r="B13" s="4">
        <v>1083</v>
      </c>
      <c r="C13" s="4">
        <v>3.7782089999999999</v>
      </c>
      <c r="D13" s="5" t="s">
        <v>5</v>
      </c>
      <c r="E13" s="6">
        <v>1</v>
      </c>
      <c r="F13" s="7">
        <v>-1817.42938</v>
      </c>
      <c r="G13" s="3" t="s">
        <v>26</v>
      </c>
      <c r="H13" s="4">
        <v>1083</v>
      </c>
      <c r="I13" s="4">
        <v>30450.07</v>
      </c>
      <c r="J13">
        <f t="shared" si="0"/>
        <v>-0.22550450755549728</v>
      </c>
      <c r="K13">
        <f t="shared" si="1"/>
        <v>3.9671194500000002</v>
      </c>
      <c r="L13">
        <f t="shared" si="2"/>
        <v>4.1560299000000001</v>
      </c>
      <c r="M13">
        <f t="shared" si="3"/>
        <v>30658.794134652839</v>
      </c>
      <c r="N13">
        <f t="shared" si="4"/>
        <v>30867.518269305678</v>
      </c>
      <c r="O13">
        <f t="shared" si="5"/>
        <v>115046.72852463</v>
      </c>
      <c r="P13">
        <f t="shared" si="6"/>
        <v>121627.09852512721</v>
      </c>
      <c r="Q13">
        <f t="shared" si="7"/>
        <v>128286.32886603066</v>
      </c>
      <c r="R13">
        <f t="shared" si="8"/>
        <v>6580.3700004972052</v>
      </c>
      <c r="S13">
        <f t="shared" si="9"/>
        <v>13239.600341400655</v>
      </c>
    </row>
    <row r="14" spans="1:19" ht="30">
      <c r="A14" s="3" t="s">
        <v>56</v>
      </c>
      <c r="B14" s="4">
        <v>1083</v>
      </c>
      <c r="C14" s="4">
        <v>4.1560324</v>
      </c>
      <c r="D14" s="5" t="s">
        <v>7</v>
      </c>
      <c r="E14" s="6">
        <v>1</v>
      </c>
      <c r="F14" s="8">
        <v>-2225.75497</v>
      </c>
      <c r="G14" s="3" t="s">
        <v>28</v>
      </c>
      <c r="H14" s="4">
        <v>1083</v>
      </c>
      <c r="I14" s="4">
        <v>8776.77</v>
      </c>
      <c r="J14">
        <f t="shared" si="0"/>
        <v>-1.0539537631476075</v>
      </c>
      <c r="K14">
        <f t="shared" si="1"/>
        <v>4.3638340200000005</v>
      </c>
      <c r="L14">
        <f t="shared" si="2"/>
        <v>4.5716356400000002</v>
      </c>
      <c r="M14">
        <f t="shared" si="3"/>
        <v>8836.9315603280065</v>
      </c>
      <c r="N14">
        <f t="shared" si="4"/>
        <v>8897.0931206560126</v>
      </c>
      <c r="O14">
        <f t="shared" si="5"/>
        <v>36476.540487348</v>
      </c>
      <c r="P14">
        <f t="shared" si="6"/>
        <v>38562.902575371045</v>
      </c>
      <c r="Q14">
        <f t="shared" si="7"/>
        <v>40674.268002789846</v>
      </c>
      <c r="R14">
        <f t="shared" si="8"/>
        <v>2086.3620880230446</v>
      </c>
      <c r="S14">
        <f t="shared" si="9"/>
        <v>4197.7275154418458</v>
      </c>
    </row>
    <row r="15" spans="1:19" ht="30">
      <c r="A15" s="3" t="s">
        <v>49</v>
      </c>
      <c r="B15" s="4">
        <v>1083</v>
      </c>
      <c r="C15" s="4">
        <v>0.90453240000000001</v>
      </c>
      <c r="D15" s="5" t="s">
        <v>19</v>
      </c>
      <c r="E15" s="6">
        <v>1</v>
      </c>
      <c r="F15" s="8">
        <v>-5484.9874499999996</v>
      </c>
      <c r="G15" s="3" t="s">
        <v>40</v>
      </c>
      <c r="H15" s="4">
        <v>1083</v>
      </c>
      <c r="I15" s="4">
        <v>11026.31</v>
      </c>
      <c r="J15">
        <f t="shared" si="0"/>
        <v>-0.44995550298498593</v>
      </c>
      <c r="K15">
        <f t="shared" si="1"/>
        <v>0.94975902000000001</v>
      </c>
      <c r="L15">
        <f t="shared" si="2"/>
        <v>0.99498564000000012</v>
      </c>
      <c r="M15">
        <f t="shared" si="3"/>
        <v>11101.891337355348</v>
      </c>
      <c r="N15">
        <f t="shared" si="4"/>
        <v>11177.472674710694</v>
      </c>
      <c r="O15">
        <f t="shared" si="5"/>
        <v>9973.6546474440001</v>
      </c>
      <c r="P15">
        <f t="shared" si="6"/>
        <v>10544.121436713105</v>
      </c>
      <c r="Q15">
        <f t="shared" si="7"/>
        <v>11121.424802829533</v>
      </c>
      <c r="R15">
        <f t="shared" si="8"/>
        <v>570.46678926910499</v>
      </c>
      <c r="S15">
        <f t="shared" si="9"/>
        <v>1147.7701553855331</v>
      </c>
    </row>
    <row r="16" spans="1:19" ht="30">
      <c r="A16" s="3" t="s">
        <v>47</v>
      </c>
      <c r="B16" s="4">
        <v>1083</v>
      </c>
      <c r="C16" s="4">
        <v>2.1659023999999998</v>
      </c>
      <c r="D16" s="5" t="s">
        <v>17</v>
      </c>
      <c r="E16" s="6">
        <v>1</v>
      </c>
      <c r="F16" s="7">
        <v>-6063.7265200000002</v>
      </c>
      <c r="G16" s="3" t="s">
        <v>38</v>
      </c>
      <c r="H16" s="4">
        <v>1083</v>
      </c>
      <c r="I16" s="4">
        <v>8137.33</v>
      </c>
      <c r="J16">
        <f t="shared" si="0"/>
        <v>-1.6139740950178554</v>
      </c>
      <c r="K16">
        <f t="shared" si="1"/>
        <v>2.27419752</v>
      </c>
      <c r="L16">
        <f t="shared" si="2"/>
        <v>2.3824926400000002</v>
      </c>
      <c r="M16">
        <f t="shared" si="3"/>
        <v>8193.1084321229664</v>
      </c>
      <c r="N16">
        <f t="shared" si="4"/>
        <v>8248.8868642459329</v>
      </c>
      <c r="O16">
        <f t="shared" si="5"/>
        <v>17624.662576592</v>
      </c>
      <c r="P16">
        <f t="shared" si="6"/>
        <v>18632.746877425139</v>
      </c>
      <c r="Q16">
        <f t="shared" si="7"/>
        <v>19652.912242258615</v>
      </c>
      <c r="R16">
        <f t="shared" si="8"/>
        <v>1008.0843008331394</v>
      </c>
      <c r="S16">
        <f t="shared" si="9"/>
        <v>2028.2496656666153</v>
      </c>
    </row>
    <row r="17" spans="1:19" ht="45">
      <c r="A17" s="3" t="s">
        <v>50</v>
      </c>
      <c r="B17" s="4">
        <v>1083</v>
      </c>
      <c r="C17" s="4">
        <v>1.2346371</v>
      </c>
      <c r="D17" s="5" t="s">
        <v>20</v>
      </c>
      <c r="E17" s="6">
        <v>1</v>
      </c>
      <c r="F17" s="7">
        <v>-10514</v>
      </c>
      <c r="G17" s="3" t="s">
        <v>41</v>
      </c>
      <c r="H17" s="4">
        <v>1083</v>
      </c>
      <c r="I17" s="4">
        <v>13466.12</v>
      </c>
      <c r="J17">
        <f t="shared" si="0"/>
        <v>-0.96397287930005071</v>
      </c>
      <c r="K17">
        <f t="shared" si="1"/>
        <v>1.2963689550000002</v>
      </c>
      <c r="L17">
        <f t="shared" si="2"/>
        <v>1.35810081</v>
      </c>
      <c r="M17">
        <f t="shared" si="3"/>
        <v>13558.425345903353</v>
      </c>
      <c r="N17">
        <f t="shared" si="4"/>
        <v>13650.730691806706</v>
      </c>
      <c r="O17">
        <f t="shared" si="5"/>
        <v>16625.771345052002</v>
      </c>
      <c r="P17">
        <f t="shared" si="6"/>
        <v>17576.721697114244</v>
      </c>
      <c r="Q17">
        <f t="shared" si="7"/>
        <v>18539.06840963455</v>
      </c>
      <c r="R17">
        <f t="shared" si="8"/>
        <v>950.95035206224202</v>
      </c>
      <c r="S17">
        <f t="shared" si="9"/>
        <v>1913.297064582548</v>
      </c>
    </row>
    <row r="18" spans="1:19" ht="30">
      <c r="A18" s="3" t="s">
        <v>46</v>
      </c>
      <c r="B18" s="4">
        <v>1083</v>
      </c>
      <c r="C18" s="4">
        <v>1.0327995000000001</v>
      </c>
      <c r="D18" s="5" t="s">
        <v>16</v>
      </c>
      <c r="E18" s="6">
        <v>1</v>
      </c>
      <c r="F18" s="7">
        <v>-14827</v>
      </c>
      <c r="G18" s="3" t="s">
        <v>37</v>
      </c>
      <c r="H18" s="4">
        <v>1083</v>
      </c>
      <c r="I18" s="4">
        <v>40641.43</v>
      </c>
      <c r="J18">
        <f t="shared" si="0"/>
        <v>-0.37679083109280359</v>
      </c>
      <c r="K18">
        <f t="shared" si="1"/>
        <v>1.0844394750000002</v>
      </c>
      <c r="L18">
        <f t="shared" si="2"/>
        <v>1.1360794500000002</v>
      </c>
      <c r="M18">
        <f t="shared" si="3"/>
        <v>40920.012193991803</v>
      </c>
      <c r="N18">
        <f t="shared" si="4"/>
        <v>41198.594387983605</v>
      </c>
      <c r="O18">
        <f t="shared" si="5"/>
        <v>41974.448583285004</v>
      </c>
      <c r="P18">
        <f t="shared" si="6"/>
        <v>44375.276540646075</v>
      </c>
      <c r="Q18">
        <f t="shared" si="7"/>
        <v>46804.876453073506</v>
      </c>
      <c r="R18">
        <f t="shared" si="8"/>
        <v>2400.8279573610707</v>
      </c>
      <c r="S18">
        <f t="shared" si="9"/>
        <v>4830.427869788502</v>
      </c>
    </row>
    <row r="19" spans="1:19" ht="30">
      <c r="A19" s="3" t="s">
        <v>60</v>
      </c>
      <c r="B19" s="4">
        <v>1083</v>
      </c>
      <c r="C19" s="4">
        <v>1.0847793999999999</v>
      </c>
      <c r="D19" s="5" t="s">
        <v>3</v>
      </c>
      <c r="E19" s="6">
        <v>1</v>
      </c>
      <c r="F19" s="7">
        <v>-20088</v>
      </c>
      <c r="G19" s="3" t="s">
        <v>24</v>
      </c>
      <c r="H19" s="4">
        <v>1083</v>
      </c>
      <c r="I19" s="4">
        <v>23628.3</v>
      </c>
      <c r="J19">
        <f t="shared" si="0"/>
        <v>-0.9222436056423865</v>
      </c>
      <c r="K19">
        <f t="shared" si="1"/>
        <v>1.1390183700000001</v>
      </c>
      <c r="L19">
        <f t="shared" si="2"/>
        <v>1.1932573399999999</v>
      </c>
      <c r="M19">
        <f t="shared" si="3"/>
        <v>23790.26338697473</v>
      </c>
      <c r="N19">
        <f t="shared" si="4"/>
        <v>23952.226773949464</v>
      </c>
      <c r="O19">
        <f t="shared" si="5"/>
        <v>25631.493097019997</v>
      </c>
      <c r="P19">
        <f t="shared" si="6"/>
        <v>27097.547024902637</v>
      </c>
      <c r="Q19">
        <f t="shared" si="7"/>
        <v>28581.170407359718</v>
      </c>
      <c r="R19">
        <f t="shared" si="8"/>
        <v>1466.05392788264</v>
      </c>
      <c r="S19">
        <f t="shared" si="9"/>
        <v>2949.6773103397209</v>
      </c>
    </row>
    <row r="20" spans="1:19" ht="30">
      <c r="A20" s="3" t="s">
        <v>48</v>
      </c>
      <c r="B20" s="4">
        <v>1083</v>
      </c>
      <c r="C20" s="4">
        <v>0.89360399999999995</v>
      </c>
      <c r="D20" s="5" t="s">
        <v>18</v>
      </c>
      <c r="E20" s="6">
        <v>1</v>
      </c>
      <c r="F20" s="7">
        <v>-43907</v>
      </c>
      <c r="G20" s="3" t="s">
        <v>39</v>
      </c>
      <c r="H20" s="4">
        <v>1083</v>
      </c>
      <c r="I20" s="4">
        <v>8949.15</v>
      </c>
      <c r="J20">
        <f t="shared" si="0"/>
        <v>-4.3842678721442816</v>
      </c>
      <c r="K20">
        <f t="shared" si="1"/>
        <v>0.93828420000000001</v>
      </c>
      <c r="L20">
        <f t="shared" si="2"/>
        <v>0.98296440000000007</v>
      </c>
      <c r="M20">
        <f t="shared" si="3"/>
        <v>9010.4931624173096</v>
      </c>
      <c r="N20">
        <f t="shared" si="4"/>
        <v>9071.8363248346195</v>
      </c>
      <c r="O20">
        <f t="shared" si="5"/>
        <v>7996.9962365999991</v>
      </c>
      <c r="P20">
        <f t="shared" si="6"/>
        <v>8454.4033685041959</v>
      </c>
      <c r="Q20">
        <f t="shared" si="7"/>
        <v>8917.2921499392669</v>
      </c>
      <c r="R20">
        <f t="shared" si="8"/>
        <v>457.40713190419683</v>
      </c>
      <c r="S20">
        <f t="shared" si="9"/>
        <v>920.29591333926783</v>
      </c>
    </row>
    <row r="21" spans="1:19" ht="30">
      <c r="A21" s="3" t="s">
        <v>11</v>
      </c>
      <c r="B21" s="4">
        <v>1083</v>
      </c>
      <c r="C21" s="4">
        <v>1.3251877999999999</v>
      </c>
      <c r="D21" s="5" t="s">
        <v>11</v>
      </c>
      <c r="E21" s="6">
        <v>1</v>
      </c>
      <c r="F21" s="11">
        <v>-58792</v>
      </c>
      <c r="G21" s="3" t="s">
        <v>32</v>
      </c>
      <c r="H21" s="4">
        <v>1083</v>
      </c>
      <c r="I21" s="4">
        <v>113704.21</v>
      </c>
      <c r="J21">
        <f t="shared" si="0"/>
        <v>-0.68520278305965976</v>
      </c>
      <c r="K21">
        <f t="shared" si="1"/>
        <v>1.3914471900000001</v>
      </c>
      <c r="L21">
        <f t="shared" si="2"/>
        <v>1.45770658</v>
      </c>
      <c r="M21">
        <f t="shared" si="3"/>
        <v>114483.61092875435</v>
      </c>
      <c r="N21">
        <f t="shared" si="4"/>
        <v>115263.0118575087</v>
      </c>
      <c r="O21">
        <f t="shared" si="5"/>
        <v>150679.43190063801</v>
      </c>
      <c r="P21">
        <f t="shared" si="6"/>
        <v>159297.89872786854</v>
      </c>
      <c r="Q21">
        <f t="shared" si="7"/>
        <v>168019.65081530844</v>
      </c>
      <c r="R21">
        <f t="shared" si="8"/>
        <v>8618.466827230528</v>
      </c>
      <c r="S21">
        <f t="shared" si="9"/>
        <v>17340.218914670433</v>
      </c>
    </row>
    <row r="22" spans="1:19" ht="30">
      <c r="A22" s="3" t="s">
        <v>51</v>
      </c>
      <c r="B22" s="4">
        <v>1083</v>
      </c>
      <c r="C22" s="4">
        <v>1.2509792</v>
      </c>
      <c r="D22" s="5" t="s">
        <v>21</v>
      </c>
      <c r="E22" s="6">
        <v>1</v>
      </c>
      <c r="F22" s="7">
        <v>-118415</v>
      </c>
      <c r="G22" s="3" t="s">
        <v>42</v>
      </c>
      <c r="H22" s="4">
        <v>1083</v>
      </c>
      <c r="I22" s="4">
        <v>108946.38</v>
      </c>
      <c r="J22">
        <f t="shared" si="0"/>
        <v>-1.3597028370102795</v>
      </c>
      <c r="K22">
        <f t="shared" si="1"/>
        <v>1.3135281599999999</v>
      </c>
      <c r="L22">
        <f t="shared" si="2"/>
        <v>1.3760771200000002</v>
      </c>
      <c r="M22">
        <f t="shared" si="3"/>
        <v>109693.16773773129</v>
      </c>
      <c r="N22">
        <f t="shared" si="4"/>
        <v>110439.95547546259</v>
      </c>
      <c r="O22">
        <f t="shared" si="5"/>
        <v>136289.65529529599</v>
      </c>
      <c r="P22">
        <f t="shared" si="6"/>
        <v>144085.06478311354</v>
      </c>
      <c r="Q22">
        <f t="shared" si="7"/>
        <v>151973.89586360281</v>
      </c>
      <c r="R22">
        <f t="shared" si="8"/>
        <v>7795.4094878175529</v>
      </c>
      <c r="S22">
        <f t="shared" si="9"/>
        <v>15684.240568306821</v>
      </c>
    </row>
    <row r="23" spans="1:19">
      <c r="A23" s="10"/>
      <c r="C23" s="4"/>
      <c r="F23" s="7"/>
      <c r="I23" s="4"/>
    </row>
  </sheetData>
  <sortState ref="A2:S22">
    <sortCondition descending="1" ref="F3:F2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 EL</vt:lpstr>
      <vt:lpstr>cluster2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Potupureddy, Surendra</cp:lastModifiedBy>
  <dcterms:created xsi:type="dcterms:W3CDTF">2017-06-29T14:40:21Z</dcterms:created>
  <dcterms:modified xsi:type="dcterms:W3CDTF">2017-08-22T01:33:48Z</dcterms:modified>
</cp:coreProperties>
</file>