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endra_dattatrey\Desktop\S&amp;P Data\Glassdoor\"/>
    </mc:Choice>
  </mc:AlternateContent>
  <bookViews>
    <workbookView xWindow="0" yWindow="0" windowWidth="23040" windowHeight="93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3" l="1"/>
  <c r="U17" i="3" l="1"/>
  <c r="U16" i="3"/>
  <c r="U15" i="3"/>
  <c r="U14" i="3"/>
  <c r="U13" i="3"/>
  <c r="U12" i="3"/>
  <c r="U11" i="3"/>
  <c r="U10" i="3"/>
  <c r="U9" i="3"/>
  <c r="U8" i="3"/>
  <c r="U7" i="3"/>
  <c r="G16" i="3"/>
  <c r="G15" i="3"/>
  <c r="G14" i="3"/>
  <c r="G13" i="3"/>
  <c r="G12" i="3"/>
  <c r="G11" i="3"/>
  <c r="G10" i="3"/>
  <c r="G9" i="3"/>
  <c r="G8" i="3"/>
  <c r="G7" i="3"/>
  <c r="G6" i="3"/>
  <c r="G5" i="3"/>
  <c r="I16" i="3"/>
  <c r="I15" i="3"/>
  <c r="I14" i="3"/>
  <c r="I13" i="3"/>
  <c r="I12" i="3"/>
  <c r="I11" i="3"/>
  <c r="I10" i="3"/>
  <c r="I9" i="3"/>
  <c r="I8" i="3"/>
  <c r="I7" i="3"/>
  <c r="I6" i="3"/>
  <c r="I5" i="3"/>
  <c r="C16" i="3"/>
  <c r="S2" i="3"/>
  <c r="B15" i="3"/>
  <c r="R5" i="3"/>
  <c r="R4" i="3"/>
  <c r="R3" i="3"/>
  <c r="R47" i="3"/>
  <c r="R46" i="3"/>
  <c r="D3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D13" i="3"/>
  <c r="D12" i="3"/>
  <c r="D11" i="3"/>
  <c r="D10" i="3"/>
  <c r="D9" i="3"/>
  <c r="D8" i="3"/>
  <c r="D7" i="3"/>
  <c r="D6" i="3"/>
  <c r="D5" i="3"/>
  <c r="D4" i="3"/>
  <c r="H4" i="1"/>
  <c r="H3" i="1"/>
  <c r="E16" i="3" l="1"/>
</calcChain>
</file>

<file path=xl/sharedStrings.xml><?xml version="1.0" encoding="utf-8"?>
<sst xmlns="http://schemas.openxmlformats.org/spreadsheetml/2006/main" count="104" uniqueCount="86">
  <si>
    <t>Number of Reviews</t>
  </si>
  <si>
    <t>Overall Rating</t>
  </si>
  <si>
    <t>Culture &amp; Values</t>
  </si>
  <si>
    <t>Work / Life Balance</t>
  </si>
  <si>
    <t>Senior Management</t>
  </si>
  <si>
    <t>Comp. &amp; Benefits</t>
  </si>
  <si>
    <t>Career Opportunities</t>
  </si>
  <si>
    <t>CEO Approval</t>
  </si>
  <si>
    <t>N/A, specific to Division President</t>
  </si>
  <si>
    <t>Positive Business Outlook</t>
  </si>
  <si>
    <t>N/A</t>
  </si>
  <si>
    <t>Recommend to a Friend</t>
  </si>
  <si>
    <t>Year</t>
  </si>
  <si>
    <t>Review Count</t>
  </si>
  <si>
    <t>Average rating</t>
  </si>
  <si>
    <t>MA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</si>
  <si>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</si>
  <si>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</si>
  <si>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</si>
  <si>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</si>
  <si>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</si>
  <si>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</si>
  <si>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</si>
  <si>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</si>
  <si>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</si>
  <si>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2012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</si>
  <si>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</si>
  <si>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</si>
  <si>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</si>
  <si>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</si>
  <si>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</si>
  <si>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</si>
  <si>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</si>
  <si>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</si>
  <si>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</si>
  <si>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 xml:space="preserve">Q4 2015 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</si>
  <si>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</si>
  <si>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</si>
  <si>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</si>
  <si>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</si>
  <si>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</si>
  <si>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</si>
  <si>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</si>
  <si>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</si>
  <si>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</si>
  <si>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</si>
  <si>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</si>
  <si>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</si>
  <si>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</si>
  <si>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</si>
  <si>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Q2 2011</t>
  </si>
  <si>
    <t>Q3 2011</t>
  </si>
  <si>
    <t>Q4 2011</t>
  </si>
  <si>
    <t>Q1 2012</t>
  </si>
  <si>
    <t>Q3 2012</t>
  </si>
  <si>
    <t>Q4 2012</t>
  </si>
  <si>
    <t>Q1 2013</t>
  </si>
  <si>
    <t>Q2 2013</t>
  </si>
  <si>
    <t>Q3 2019</t>
  </si>
  <si>
    <t>Q2 2008</t>
  </si>
  <si>
    <t>Q3 2008</t>
  </si>
  <si>
    <t>Q4 2008</t>
  </si>
  <si>
    <t>From 2008</t>
  </si>
  <si>
    <t>From 2009</t>
  </si>
  <si>
    <t>From 2010</t>
  </si>
  <si>
    <t>From 2011</t>
  </si>
  <si>
    <t>From 2012</t>
  </si>
  <si>
    <t>From 2013</t>
  </si>
  <si>
    <t>From 2014</t>
  </si>
  <si>
    <t>From 2015</t>
  </si>
  <si>
    <t>From 2016</t>
  </si>
  <si>
    <t>From 2017</t>
  </si>
  <si>
    <t>From 2018</t>
  </si>
  <si>
    <t>From 2019</t>
  </si>
  <si>
    <t>Review Count 2008</t>
  </si>
  <si>
    <t>Review Count 2009</t>
  </si>
  <si>
    <t>Review Count 2010</t>
  </si>
  <si>
    <t>Review Count 2011</t>
  </si>
  <si>
    <t>Review Count 2012</t>
  </si>
  <si>
    <t>Review Count 2013</t>
  </si>
  <si>
    <t>Review Count 2014</t>
  </si>
  <si>
    <t>Review Count 2015</t>
  </si>
  <si>
    <t>Review Count 2016</t>
  </si>
  <si>
    <t>Review Count 2017</t>
  </si>
  <si>
    <t>Review Count 2018</t>
  </si>
  <si>
    <t>Review Count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</si>
</sst>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left" vertical="center" wrapText="1" indent="1" readingOrder="1"/>
    </xf>
    <xf numFmtId="3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7" sqref="H17"/>
    </sheetView>
  </sheetViews>
  <sheetFormatPr defaultColWidth="28.88671875" defaultRowHeight="14.4" x14ac:dyDescent="0.3"/>
  <cols>
    <col min="1" max="1" width="25.88671875" style="1" bestFit="1" customWidth="1"/>
    <col min="2" max="2" width="6" style="1" bestFit="1" customWidth="1"/>
    <col min="3" max="5" width="5" style="1" bestFit="1" customWidth="1"/>
    <col min="6" max="6" width="6.109375" style="1" bestFit="1" customWidth="1"/>
    <col min="7" max="7" width="35.21875" style="1" customWidth="1"/>
    <col min="8" max="8" width="12" style="1" bestFit="1" customWidth="1"/>
    <col min="9" max="16384" width="28.88671875" style="1"/>
  </cols>
  <sheetData>
    <row r="1" spans="1:8" x14ac:dyDescent="0.3">
      <c r="A1" s="2" t="s">
        <v>0</v>
      </c>
      <c r="B1" s="3">
        <v>1300</v>
      </c>
      <c r="C1" s="4">
        <v>661</v>
      </c>
      <c r="D1" s="4">
        <v>648</v>
      </c>
      <c r="E1" s="4">
        <v>178</v>
      </c>
      <c r="F1" s="4">
        <v>25</v>
      </c>
      <c r="G1" s="3">
        <v>2812</v>
      </c>
    </row>
    <row r="2" spans="1:8" x14ac:dyDescent="0.3">
      <c r="A2" s="5"/>
      <c r="B2" s="6"/>
      <c r="C2" s="6"/>
      <c r="D2" s="6"/>
      <c r="E2" s="6"/>
      <c r="F2" s="6"/>
      <c r="G2" s="6"/>
    </row>
    <row r="3" spans="1:8" x14ac:dyDescent="0.3">
      <c r="A3" s="2" t="s">
        <v>1</v>
      </c>
      <c r="B3" s="4">
        <v>3.5</v>
      </c>
      <c r="C3" s="4">
        <v>3.1</v>
      </c>
      <c r="D3" s="4">
        <v>3.5</v>
      </c>
      <c r="E3" s="4">
        <v>3.6</v>
      </c>
      <c r="F3" s="4">
        <v>3.7</v>
      </c>
      <c r="G3" s="4">
        <v>3.4</v>
      </c>
      <c r="H3" s="1">
        <f>((B3*B1)+(C3*C1)+(D3*D1)+(E3*E1)+(F3*F1))/SUM(B1:F1)</f>
        <v>3.4140825035561875</v>
      </c>
    </row>
    <row r="4" spans="1:8" x14ac:dyDescent="0.3">
      <c r="A4" s="2" t="s">
        <v>2</v>
      </c>
      <c r="B4" s="4">
        <v>3.7</v>
      </c>
      <c r="C4" s="4">
        <v>3.2</v>
      </c>
      <c r="D4" s="4">
        <v>3.5</v>
      </c>
      <c r="E4" s="4">
        <v>3.5</v>
      </c>
      <c r="F4" s="4">
        <v>3.2</v>
      </c>
      <c r="G4" s="4">
        <v>2.6</v>
      </c>
      <c r="H4" s="1">
        <f>((B4*B1)+(C4*C1)+(D4*D1)+(E4*E1)+(F4*F1))/SUM(B1:F1)</f>
        <v>3.5192745376955905</v>
      </c>
    </row>
    <row r="5" spans="1:8" x14ac:dyDescent="0.3">
      <c r="A5" s="2" t="s">
        <v>3</v>
      </c>
      <c r="B5" s="4">
        <v>3.9</v>
      </c>
      <c r="C5" s="4">
        <v>3.8</v>
      </c>
      <c r="D5" s="4">
        <v>3.9</v>
      </c>
      <c r="E5" s="4">
        <v>4.0999999999999996</v>
      </c>
      <c r="F5" s="4">
        <v>3.8</v>
      </c>
      <c r="G5" s="4">
        <v>3.3</v>
      </c>
    </row>
    <row r="6" spans="1:8" x14ac:dyDescent="0.3">
      <c r="A6" s="2" t="s">
        <v>4</v>
      </c>
      <c r="B6" s="4">
        <v>3.1</v>
      </c>
      <c r="C6" s="4">
        <v>2.7</v>
      </c>
      <c r="D6" s="4">
        <v>3.1</v>
      </c>
      <c r="E6" s="4">
        <v>2.8</v>
      </c>
      <c r="F6" s="4">
        <v>3.3</v>
      </c>
      <c r="G6" s="4">
        <v>2.5</v>
      </c>
    </row>
    <row r="7" spans="1:8" x14ac:dyDescent="0.3">
      <c r="A7" s="2" t="s">
        <v>5</v>
      </c>
      <c r="B7" s="4">
        <v>3.4</v>
      </c>
      <c r="C7" s="4">
        <v>2.9</v>
      </c>
      <c r="D7" s="4">
        <v>3.5</v>
      </c>
      <c r="E7" s="4">
        <v>3.4</v>
      </c>
      <c r="F7" s="4">
        <v>3.6</v>
      </c>
      <c r="G7" s="4">
        <v>2.9</v>
      </c>
    </row>
    <row r="8" spans="1:8" x14ac:dyDescent="0.3">
      <c r="A8" s="2" t="s">
        <v>6</v>
      </c>
      <c r="B8" s="4">
        <v>3</v>
      </c>
      <c r="C8" s="4">
        <v>2.8</v>
      </c>
      <c r="D8" s="4">
        <v>3.1</v>
      </c>
      <c r="E8" s="4">
        <v>2.6</v>
      </c>
      <c r="F8" s="4">
        <v>3</v>
      </c>
      <c r="G8" s="4">
        <v>2.6</v>
      </c>
    </row>
    <row r="9" spans="1:8" x14ac:dyDescent="0.3">
      <c r="A9" s="5"/>
      <c r="B9" s="6"/>
      <c r="C9" s="6"/>
      <c r="D9" s="6"/>
      <c r="E9" s="6"/>
      <c r="F9" s="6"/>
      <c r="G9" s="6"/>
    </row>
    <row r="10" spans="1:8" x14ac:dyDescent="0.3">
      <c r="A10" s="2" t="s">
        <v>7</v>
      </c>
      <c r="B10" s="7">
        <v>0.81</v>
      </c>
      <c r="C10" s="7">
        <v>0.5</v>
      </c>
      <c r="D10" s="7">
        <v>0.81</v>
      </c>
      <c r="E10" s="7">
        <v>0.79</v>
      </c>
      <c r="F10" s="7">
        <v>1</v>
      </c>
      <c r="G10" s="8" t="s">
        <v>8</v>
      </c>
    </row>
    <row r="11" spans="1:8" x14ac:dyDescent="0.3">
      <c r="A11" s="2" t="s">
        <v>9</v>
      </c>
      <c r="B11" s="7">
        <v>0.63</v>
      </c>
      <c r="C11" s="7">
        <v>0.39</v>
      </c>
      <c r="D11" s="7">
        <v>0.59</v>
      </c>
      <c r="E11" s="7">
        <v>0.56000000000000005</v>
      </c>
      <c r="F11" s="7">
        <v>0.69</v>
      </c>
      <c r="G11" s="8" t="s">
        <v>10</v>
      </c>
    </row>
    <row r="12" spans="1:8" x14ac:dyDescent="0.3">
      <c r="A12" s="2" t="s">
        <v>11</v>
      </c>
      <c r="B12" s="7">
        <v>0.67</v>
      </c>
      <c r="C12" s="7">
        <v>0.43</v>
      </c>
      <c r="D12" s="7">
        <v>0.66</v>
      </c>
      <c r="E12" s="7">
        <v>0.62</v>
      </c>
      <c r="F12" s="7">
        <v>0.71</v>
      </c>
      <c r="G12" s="8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21" sqref="A1:B1275"/>
    </sheetView>
  </sheetViews>
  <sheetFormatPr defaultRowHeight="14.4" x14ac:dyDescent="0.3"/>
  <cols>
    <col min="1" max="1" width="14.21875" customWidth="1"/>
    <col min="2" max="2" width="17" bestFit="1" customWidth="1"/>
  </cols>
  <sheetData/>
  <sortState ref="A2:B1275">
    <sortCondition ref="A2:A12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B1" workbookViewId="0">
      <selection activeCell="L15" sqref="L15"/>
    </sheetView>
  </sheetViews>
  <sheetFormatPr defaultRowHeight="14.4" x14ac:dyDescent="0.3"/>
  <cols>
    <col min="2" max="2" width="12.21875" bestFit="1" customWidth="1"/>
    <col min="3" max="3" width="12.6640625" bestFit="1" customWidth="1"/>
    <col min="6" max="6" width="9.6640625" bestFit="1" customWidth="1"/>
    <col min="8" max="8" width="16.77734375" bestFit="1" customWidth="1"/>
    <col min="16" max="16" width="12.21875" bestFit="1" customWidth="1"/>
    <col min="17" max="17" width="12.6640625" bestFit="1" customWidth="1"/>
    <col min="20" max="20" width="9.6640625" bestFit="1" customWidth="1"/>
  </cols>
  <sheetData>
    <row r="1" spans="1:21" x14ac:dyDescent="0.3">
      <c r="A1" t="s">
        <v>12</v>
      </c>
      <c r="B1" t="s">
        <v>13</v>
      </c>
      <c r="C1" t="s">
        <v>14</v>
      </c>
      <c r="D1" t="s">
        <v>15</v>
      </c>
      <c r="O1" t="s">
        <v>12</v>
      </c>
      <c r="P1" t="s">
        <v>13</v>
      </c>
      <c r="Q1" t="s">
        <v>14</v>
      </c>
      <c r="R1" t="s">
        <v>15</v>
      </c>
    </row>
    <row r="2" spans="1:21" x14ac:dyDescent="0.3">
      <c r="A2">
        <v>2008</v>
      </c>
      <c r="B2">
        <v>23</v>
      </c>
      <c r="C2">
        <v>3</v>
      </c>
      <c r="O2" t="s">
        <v>59</v>
      </c>
      <c r="P2">
        <v>3</v>
      </c>
      <c r="Q2">
        <v>3.33</v>
      </c>
      <c r="S2">
        <f>(P2*Q2/B15)+(P3*Q3/B15)+(P4*Q4/B15)+(P5*Q5/B15)+(P6*Q6/B15)+(P7*Q7/B15)+(P8*Q8/B15)+(P9*Q9/B15)+(P10*Q10/B15)+(P11*Q11/B15)+(P12*Q12/B15)+(P13*Q13/B15)+(P14*Q14/B15)+(P15*Q15/B15)+(P16*Q16/B15)+(P17*Q17/B15)+(P18*Q18/B15)+(P19*Q19/B15)+(P20*Q20/B15)+(P21*Q21/B15)+(P22*Q22/B15)+(P23*Q23/B15)+(P24*Q24/B15)+(P25*Q25/B15)+(P26*Q26/B15)+(P27*Q27/B15)+(P28*Q28/B15)+(P29*Q29/B15)+(P30*Q30/B15)+(P31*Q31/B15)+(P32*Q32/B15)+(P33*Q33/B15)+(P34*Q34/B15)+(P35*Q35/B15)+(P36*Q36/B15)+(P37*Q37/B15)+(P38*Q38/B15)+(P39*Q39/B15)+(P40*Q40/B15)+(P41*Q41/B15)+(P42*Q42/B15)+(P43*Q43/B15)+(P44*Q44/B15)+(P45*Q45/B15)+(P46*Q46/B15)+(P47*Q47/B15)</f>
        <v>3.2933593350383634</v>
      </c>
    </row>
    <row r="3" spans="1:21" x14ac:dyDescent="0.3">
      <c r="A3">
        <v>2009</v>
      </c>
      <c r="B3">
        <v>24</v>
      </c>
      <c r="C3">
        <v>2.625</v>
      </c>
      <c r="D3">
        <f t="shared" ref="D3:D13" si="0">SUM(C2,C3)/2</f>
        <v>2.8125</v>
      </c>
      <c r="O3" t="s">
        <v>60</v>
      </c>
      <c r="P3">
        <v>13</v>
      </c>
      <c r="Q3">
        <v>2.92</v>
      </c>
      <c r="R3">
        <f t="shared" ref="R3:R47" si="1">SUM(Q2,Q3)/2</f>
        <v>3.125</v>
      </c>
    </row>
    <row r="4" spans="1:21" x14ac:dyDescent="0.3">
      <c r="A4">
        <v>2010</v>
      </c>
      <c r="B4">
        <v>48</v>
      </c>
      <c r="C4">
        <v>2.9375</v>
      </c>
      <c r="D4">
        <f t="shared" si="0"/>
        <v>2.78125</v>
      </c>
      <c r="O4" t="s">
        <v>61</v>
      </c>
      <c r="P4">
        <v>9</v>
      </c>
      <c r="Q4">
        <v>3.11</v>
      </c>
      <c r="R4">
        <f t="shared" si="1"/>
        <v>3.0149999999999997</v>
      </c>
    </row>
    <row r="5" spans="1:21" x14ac:dyDescent="0.3">
      <c r="A5">
        <v>2011</v>
      </c>
      <c r="B5">
        <v>47</v>
      </c>
      <c r="C5">
        <v>2.95</v>
      </c>
      <c r="D5">
        <f t="shared" si="0"/>
        <v>2.9437500000000001</v>
      </c>
      <c r="F5" t="s">
        <v>62</v>
      </c>
      <c r="G5">
        <f>(C2*B2/I5)+(C3*B3/I5)+(C4*B4/I5)+(C5*B5/I5)+(C6*B6/I5)+(C7*B7/I5)+(C8*B8/I5)+(C9*B9/I5)+(C10*B10/I5)+(C11*B11/I5)+(C12*B12/I5)+(C13*B13/I5)</f>
        <v>3.2713299232736572</v>
      </c>
      <c r="H5" t="s">
        <v>74</v>
      </c>
      <c r="I5">
        <f>SUM(B2:B13)</f>
        <v>1564</v>
      </c>
      <c r="O5" t="s">
        <v>16</v>
      </c>
      <c r="P5">
        <v>5</v>
      </c>
      <c r="Q5">
        <v>2.6</v>
      </c>
      <c r="R5">
        <f t="shared" si="1"/>
        <v>2.855</v>
      </c>
      <c r="U5">
        <v>3.188425431711146</v>
      </c>
    </row>
    <row r="6" spans="1:21" x14ac:dyDescent="0.3">
      <c r="A6">
        <v>2012</v>
      </c>
      <c r="B6">
        <v>75</v>
      </c>
      <c r="C6">
        <v>3.12</v>
      </c>
      <c r="D6">
        <f t="shared" si="0"/>
        <v>3.0350000000000001</v>
      </c>
      <c r="F6" t="s">
        <v>63</v>
      </c>
      <c r="G6">
        <f>(C3*B3/I6)+(C4*B4/I6)+(C5*B5/I6)+(C6*B6/I6)+(C7*B7/I6)+(C8*B8/I6)+(C9*B9/I6)+(C10*B10/I6)+(C11*B11/I6)+(C12*B12/I6)+(C13*B13/I6)</f>
        <v>3.2753796236210251</v>
      </c>
      <c r="H6" t="s">
        <v>75</v>
      </c>
      <c r="I6">
        <f>SUM(B3:B13)</f>
        <v>1541</v>
      </c>
      <c r="O6" t="s">
        <v>17</v>
      </c>
      <c r="P6">
        <v>7</v>
      </c>
      <c r="Q6">
        <v>3.28</v>
      </c>
      <c r="R6">
        <f t="shared" si="1"/>
        <v>2.94</v>
      </c>
      <c r="T6" t="s">
        <v>62</v>
      </c>
      <c r="U6" t="e">
        <f>(Q3*P3/W6)+(Q4*P4/W6)+(Q5*P5/W6)+(Q6*P6/W6)+(Q7*P7/W6)+(Q8*P8/W6)+(Q9*P9/W6)+(Q10*P10/W6)+(Q11*P11/W6)+(Q12*P12/W6)+(Q13*P13/W6)+(Q14*P14/W6)</f>
        <v>#DIV/0!</v>
      </c>
    </row>
    <row r="7" spans="1:21" x14ac:dyDescent="0.3">
      <c r="A7">
        <v>2013</v>
      </c>
      <c r="B7">
        <v>109</v>
      </c>
      <c r="C7">
        <v>3.15</v>
      </c>
      <c r="D7">
        <f t="shared" si="0"/>
        <v>3.1349999999999998</v>
      </c>
      <c r="F7" t="s">
        <v>64</v>
      </c>
      <c r="G7">
        <f>(C4*B4/I7)+(C5*B5/I7)+(C6*B6/I7)+(C7*B7/I7)+(C8*B8/I7)+(C9*B9/I7)+(C10*B10/I7)+(C11*B11/I7)+(C12*B12/I7)+(C13*B13/I7)</f>
        <v>3.2856690837178641</v>
      </c>
      <c r="H7" t="s">
        <v>76</v>
      </c>
      <c r="I7">
        <f>SUM(B4:B13)</f>
        <v>1517</v>
      </c>
      <c r="O7" t="s">
        <v>18</v>
      </c>
      <c r="P7">
        <v>8</v>
      </c>
      <c r="Q7">
        <v>2</v>
      </c>
      <c r="R7">
        <f t="shared" si="1"/>
        <v>2.6399999999999997</v>
      </c>
      <c r="T7" t="s">
        <v>63</v>
      </c>
      <c r="U7" t="e">
        <f>(Q4*P4/W7)+(Q5*P5/W7)+(Q6*P6/W7)+(Q7*P7/W7)+(Q8*P8/W7)+(Q9*P9/W7)+(Q10*P10/W7)+(Q11*P11/W7)+(Q12*P12/W7)+(Q13*P13/W7)+(Q14*P14/W7)</f>
        <v>#DIV/0!</v>
      </c>
    </row>
    <row r="8" spans="1:21" x14ac:dyDescent="0.3">
      <c r="A8">
        <v>2014</v>
      </c>
      <c r="B8">
        <v>126</v>
      </c>
      <c r="C8">
        <v>3.29</v>
      </c>
      <c r="D8">
        <f t="shared" si="0"/>
        <v>3.2199999999999998</v>
      </c>
      <c r="F8" t="s">
        <v>65</v>
      </c>
      <c r="G8">
        <f>(C5*B5/I8)+(C6*B6/I8)+(C7*B7/I8)+(C8*B8/I8)+(C9*B9/I8)+(C10*B10/I8)+(C11*B11/I8)+(C12*B12/I8)+(C13*B13/I8)</f>
        <v>3.2970456092579989</v>
      </c>
      <c r="H8" t="s">
        <v>77</v>
      </c>
      <c r="I8">
        <f>SUM(B5:B13)</f>
        <v>1469</v>
      </c>
      <c r="O8" t="s">
        <v>19</v>
      </c>
      <c r="P8">
        <v>4</v>
      </c>
      <c r="Q8">
        <v>2.75</v>
      </c>
      <c r="R8">
        <f t="shared" si="1"/>
        <v>2.375</v>
      </c>
      <c r="T8" t="s">
        <v>64</v>
      </c>
      <c r="U8" t="e">
        <f>(Q5*P5/W8)+(Q6*P6/W8)+(Q7*P7/W8)+(Q8*P8/W8)+(Q9*P9/W8)+(Q10*P10/W8)+(Q11*P11/W8)+(Q12*P12/W8)+(Q13*P13/W8)+(Q14*P14/W8)</f>
        <v>#DIV/0!</v>
      </c>
    </row>
    <row r="9" spans="1:21" x14ac:dyDescent="0.3">
      <c r="A9">
        <v>2015</v>
      </c>
      <c r="B9">
        <v>195</v>
      </c>
      <c r="C9">
        <v>3.22</v>
      </c>
      <c r="D9">
        <f t="shared" si="0"/>
        <v>3.2549999999999999</v>
      </c>
      <c r="F9" t="s">
        <v>66</v>
      </c>
      <c r="G9">
        <f>(C6*B6/I9)+(C7*B7/I9)+(C8*B8/I9)+(C9*B9/I9)+(C10*B10/I9)+(C11*B11/I9)+(C12*B12/I9)+(C13*B13/I9)</f>
        <v>3.3085161744022509</v>
      </c>
      <c r="H9" t="s">
        <v>78</v>
      </c>
      <c r="I9">
        <f>SUM(B6:B13)</f>
        <v>1422</v>
      </c>
      <c r="O9" t="s">
        <v>20</v>
      </c>
      <c r="P9">
        <v>12</v>
      </c>
      <c r="Q9">
        <v>3</v>
      </c>
      <c r="R9">
        <f t="shared" si="1"/>
        <v>2.875</v>
      </c>
      <c r="T9" t="s">
        <v>65</v>
      </c>
      <c r="U9" t="e">
        <f>(Q6*P6/W9)+(Q7*P7/W9)+(Q8*P8/W9)+(Q9*P9/W9)+(Q10*P10/W9)+(Q11*P11/W9)+(Q12*P12/W9)+(Q13*P13/W9)+(Q14*P14/W9)</f>
        <v>#DIV/0!</v>
      </c>
    </row>
    <row r="10" spans="1:21" x14ac:dyDescent="0.3">
      <c r="A10">
        <v>2016</v>
      </c>
      <c r="B10">
        <v>224</v>
      </c>
      <c r="C10">
        <v>3.33</v>
      </c>
      <c r="D10">
        <f t="shared" si="0"/>
        <v>3.2750000000000004</v>
      </c>
      <c r="F10" t="s">
        <v>67</v>
      </c>
      <c r="G10">
        <f>(C7*B7/I10)+(C8*B8/I10)+(C9*B9/I10)+(C10*B10/I10)+(C11*B11/I10)+(C12*B12/I10)+(C13*B13/I10)</f>
        <v>3.319012620638456</v>
      </c>
      <c r="H10" t="s">
        <v>79</v>
      </c>
      <c r="I10">
        <f>SUM(B7:B13)</f>
        <v>1347</v>
      </c>
      <c r="O10" t="s">
        <v>21</v>
      </c>
      <c r="P10">
        <v>8</v>
      </c>
      <c r="Q10">
        <v>2.8755000000000002</v>
      </c>
      <c r="R10">
        <f t="shared" si="1"/>
        <v>2.9377500000000003</v>
      </c>
      <c r="T10" t="s">
        <v>66</v>
      </c>
      <c r="U10" t="e">
        <f>(Q7*P7/W10)+(Q8*P8/W10)+(Q9*P9/W10)+(Q10*P10/W10)+(Q11*P11/W10)+(Q12*P12/W10)+(Q13*P13/W10)+(Q14*P14/W10)</f>
        <v>#DIV/0!</v>
      </c>
    </row>
    <row r="11" spans="1:21" x14ac:dyDescent="0.3">
      <c r="A11">
        <v>2017</v>
      </c>
      <c r="B11">
        <v>169</v>
      </c>
      <c r="C11">
        <v>3.33</v>
      </c>
      <c r="D11">
        <f t="shared" si="0"/>
        <v>3.33</v>
      </c>
      <c r="F11" t="s">
        <v>68</v>
      </c>
      <c r="G11">
        <f>(C8*B8/I11)+(C9*B9/I11)+(C10*B10/I11)+(C11*B11/I11)+(C12*B12/I11)+(C13*B13/I11)</f>
        <v>3.3338933764135703</v>
      </c>
      <c r="H11" t="s">
        <v>80</v>
      </c>
      <c r="I11">
        <f>SUM(B8:B13)</f>
        <v>1238</v>
      </c>
      <c r="O11" t="s">
        <v>22</v>
      </c>
      <c r="P11">
        <v>18</v>
      </c>
      <c r="Q11">
        <v>3.11</v>
      </c>
      <c r="R11">
        <f t="shared" si="1"/>
        <v>2.99275</v>
      </c>
      <c r="T11" t="s">
        <v>67</v>
      </c>
      <c r="U11" t="e">
        <f>(Q8*P8/W11)+(Q9*P9/W11)+(Q10*P10/W11)+(Q11*P11/W11)+(Q12*P12/W11)+(Q13*P13/W11)+(Q14*P14/W11)</f>
        <v>#DIV/0!</v>
      </c>
    </row>
    <row r="12" spans="1:21" x14ac:dyDescent="0.3">
      <c r="A12">
        <v>2018</v>
      </c>
      <c r="B12">
        <v>179</v>
      </c>
      <c r="C12">
        <v>3.37</v>
      </c>
      <c r="D12">
        <f t="shared" si="0"/>
        <v>3.35</v>
      </c>
      <c r="F12" t="s">
        <v>69</v>
      </c>
      <c r="G12">
        <f>(C9*B9/I12)+(C10*B10/I12)+(C11*B11/I12)+(C12*B12/I12)+(C13*B13/I12)</f>
        <v>3.33886690647482</v>
      </c>
      <c r="H12" t="s">
        <v>81</v>
      </c>
      <c r="I12">
        <f>SUM(B9:B13)</f>
        <v>1112</v>
      </c>
      <c r="O12" t="s">
        <v>23</v>
      </c>
      <c r="P12">
        <v>10</v>
      </c>
      <c r="Q12">
        <v>2.6</v>
      </c>
      <c r="R12">
        <f t="shared" si="1"/>
        <v>2.855</v>
      </c>
      <c r="T12" t="s">
        <v>68</v>
      </c>
      <c r="U12" t="e">
        <f>(Q9*P9/W12)+(Q10*P10/W12)+(Q11*P11/W12)+(Q12*P12/W12)+(Q13*P13/W12)+(Q14*P14/W12)</f>
        <v>#DIV/0!</v>
      </c>
    </row>
    <row r="13" spans="1:21" x14ac:dyDescent="0.3">
      <c r="A13">
        <v>2019</v>
      </c>
      <c r="B13">
        <v>345</v>
      </c>
      <c r="C13">
        <v>3.4</v>
      </c>
      <c r="D13">
        <f t="shared" si="0"/>
        <v>3.3849999999999998</v>
      </c>
      <c r="F13" t="s">
        <v>70</v>
      </c>
      <c r="G13">
        <f>(C10*B10/I13)+(C11*B11/I13)+(C12*B12/I13)+(C13*B13/I13)</f>
        <v>3.364143947655398</v>
      </c>
      <c r="H13" t="s">
        <v>82</v>
      </c>
      <c r="I13">
        <f>SUM(B10:B13)</f>
        <v>917</v>
      </c>
      <c r="O13" t="s">
        <v>24</v>
      </c>
      <c r="P13">
        <v>11</v>
      </c>
      <c r="Q13">
        <v>3.36</v>
      </c>
      <c r="R13">
        <f t="shared" si="1"/>
        <v>2.98</v>
      </c>
      <c r="T13" t="s">
        <v>69</v>
      </c>
      <c r="U13" t="e">
        <f>(Q10*P10/W13)+(Q11*P11/W13)+(Q12*P12/W13)+(Q13*P13/W13)+(Q14*P14/W13)</f>
        <v>#DIV/0!</v>
      </c>
    </row>
    <row r="14" spans="1:21" x14ac:dyDescent="0.3">
      <c r="F14" t="s">
        <v>71</v>
      </c>
      <c r="G14">
        <f>(C11*B11/I14)+(C12*B12/I14)+(C13*B13/I14)</f>
        <v>3.3751803751803751</v>
      </c>
      <c r="H14" t="s">
        <v>83</v>
      </c>
      <c r="I14">
        <f>SUM(B11:B13)</f>
        <v>693</v>
      </c>
      <c r="O14" t="s">
        <v>50</v>
      </c>
      <c r="P14">
        <v>14</v>
      </c>
      <c r="Q14">
        <v>2.64</v>
      </c>
      <c r="R14">
        <f t="shared" si="1"/>
        <v>3</v>
      </c>
      <c r="T14" t="s">
        <v>70</v>
      </c>
      <c r="U14" t="e">
        <f>(Q11*P11/W14)+(Q12*P12/W14)+(Q13*P13/W14)+(Q14*P14/W14)</f>
        <v>#DIV/0!</v>
      </c>
    </row>
    <row r="15" spans="1:21" x14ac:dyDescent="0.3">
      <c r="B15">
        <f>SUM(B2:B13)</f>
        <v>1564</v>
      </c>
      <c r="F15" t="s">
        <v>72</v>
      </c>
      <c r="G15">
        <f>(C12*B12/I15)+(C13*B13/I15)</f>
        <v>3.3897519083969465</v>
      </c>
      <c r="H15" t="s">
        <v>84</v>
      </c>
      <c r="I15">
        <f>SUM(B12:B13)</f>
        <v>524</v>
      </c>
      <c r="O15" t="s">
        <v>51</v>
      </c>
      <c r="P15">
        <v>10</v>
      </c>
      <c r="Q15">
        <v>3.1</v>
      </c>
      <c r="R15">
        <f t="shared" si="1"/>
        <v>2.87</v>
      </c>
      <c r="T15" t="s">
        <v>71</v>
      </c>
      <c r="U15" t="e">
        <f>(Q12*P12/W15)+(Q13*P13/W15)+(Q14*P14/W15)</f>
        <v>#DIV/0!</v>
      </c>
    </row>
    <row r="16" spans="1:21" x14ac:dyDescent="0.3">
      <c r="C16">
        <f>(C2*B2/B15)+(C3*B3/B15)+(C4*B4/B15)+(C5*B5/B15)+(C6*B6/B15)+(C7*B7/B15)+(C8*B8/B15)+(C9*B9/B15)+(C10*B10/B15)+(C11*B11/B15)+(C12*B12/B15)+(C13*B13/B15)</f>
        <v>3.2713299232736572</v>
      </c>
      <c r="E16">
        <f>(C2*B2/B15)+(C3*B3/B15)+(C4*B4/B15)+(C5*B5/B15)+(C6*B6/B15)+(C7*B7/B15)+(C8*B8/B15)+(C9*B9/B15)+(C10*B10/B15)+(C11*B11/B15)+(C12*B12/B15)+(C13*B13/B15)</f>
        <v>3.2713299232736572</v>
      </c>
      <c r="F16" t="s">
        <v>73</v>
      </c>
      <c r="G16">
        <f>(C13*B13/I16)</f>
        <v>3.4</v>
      </c>
      <c r="H16" t="s">
        <v>85</v>
      </c>
      <c r="I16">
        <f>SUM(B13)</f>
        <v>345</v>
      </c>
      <c r="O16" t="s">
        <v>52</v>
      </c>
      <c r="P16">
        <v>12</v>
      </c>
      <c r="Q16">
        <v>2.83</v>
      </c>
      <c r="R16">
        <f t="shared" si="1"/>
        <v>2.9649999999999999</v>
      </c>
      <c r="T16" t="s">
        <v>72</v>
      </c>
      <c r="U16" t="e">
        <f>(Q13*P13/W16)+(Q14*P14/W16)</f>
        <v>#DIV/0!</v>
      </c>
    </row>
    <row r="17" spans="2:21" x14ac:dyDescent="0.3">
      <c r="O17" t="s">
        <v>53</v>
      </c>
      <c r="P17">
        <v>15</v>
      </c>
      <c r="Q17">
        <v>2.73</v>
      </c>
      <c r="R17">
        <f t="shared" si="1"/>
        <v>2.7800000000000002</v>
      </c>
      <c r="T17" t="s">
        <v>73</v>
      </c>
      <c r="U17" t="e">
        <f>(Q14*P14/W17)</f>
        <v>#DIV/0!</v>
      </c>
    </row>
    <row r="18" spans="2:21" x14ac:dyDescent="0.3">
      <c r="B18">
        <v>1132</v>
      </c>
      <c r="O18" t="s">
        <v>25</v>
      </c>
      <c r="P18">
        <v>20</v>
      </c>
      <c r="Q18">
        <v>3.1</v>
      </c>
      <c r="R18">
        <f t="shared" si="1"/>
        <v>2.915</v>
      </c>
    </row>
    <row r="19" spans="2:21" x14ac:dyDescent="0.3">
      <c r="O19" t="s">
        <v>54</v>
      </c>
      <c r="P19">
        <v>22</v>
      </c>
      <c r="Q19">
        <v>3.22</v>
      </c>
      <c r="R19">
        <f t="shared" si="1"/>
        <v>3.16</v>
      </c>
    </row>
    <row r="20" spans="2:21" x14ac:dyDescent="0.3">
      <c r="B20" t="s">
        <v>13</v>
      </c>
      <c r="O20" t="s">
        <v>55</v>
      </c>
      <c r="P20">
        <v>18</v>
      </c>
      <c r="Q20">
        <v>3.33</v>
      </c>
      <c r="R20">
        <f t="shared" si="1"/>
        <v>3.2750000000000004</v>
      </c>
    </row>
    <row r="21" spans="2:21" x14ac:dyDescent="0.3">
      <c r="O21" t="s">
        <v>56</v>
      </c>
      <c r="P21">
        <v>37</v>
      </c>
      <c r="Q21">
        <v>2.81</v>
      </c>
      <c r="R21">
        <f t="shared" si="1"/>
        <v>3.0700000000000003</v>
      </c>
    </row>
    <row r="22" spans="2:21" x14ac:dyDescent="0.3">
      <c r="O22" t="s">
        <v>57</v>
      </c>
      <c r="P22">
        <v>23</v>
      </c>
      <c r="Q22">
        <v>3.17</v>
      </c>
      <c r="R22">
        <f t="shared" si="1"/>
        <v>2.99</v>
      </c>
    </row>
    <row r="23" spans="2:21" x14ac:dyDescent="0.3">
      <c r="O23" t="s">
        <v>26</v>
      </c>
      <c r="P23">
        <v>25</v>
      </c>
      <c r="Q23">
        <v>3.12</v>
      </c>
      <c r="R23">
        <f t="shared" si="1"/>
        <v>3.145</v>
      </c>
    </row>
    <row r="24" spans="2:21" x14ac:dyDescent="0.3">
      <c r="O24" t="s">
        <v>27</v>
      </c>
      <c r="P24">
        <v>24</v>
      </c>
      <c r="Q24">
        <v>3.7</v>
      </c>
      <c r="R24">
        <f t="shared" si="1"/>
        <v>3.41</v>
      </c>
    </row>
    <row r="25" spans="2:21" x14ac:dyDescent="0.3">
      <c r="O25" t="s">
        <v>28</v>
      </c>
      <c r="P25">
        <v>31</v>
      </c>
      <c r="Q25">
        <v>3.45</v>
      </c>
      <c r="R25">
        <f t="shared" si="1"/>
        <v>3.5750000000000002</v>
      </c>
    </row>
    <row r="26" spans="2:21" x14ac:dyDescent="0.3">
      <c r="O26" t="s">
        <v>29</v>
      </c>
      <c r="P26">
        <v>32</v>
      </c>
      <c r="Q26">
        <v>3.34</v>
      </c>
      <c r="R26">
        <f t="shared" si="1"/>
        <v>3.395</v>
      </c>
    </row>
    <row r="27" spans="2:21" x14ac:dyDescent="0.3">
      <c r="O27" t="s">
        <v>30</v>
      </c>
      <c r="P27">
        <v>31</v>
      </c>
      <c r="Q27">
        <v>3.12</v>
      </c>
      <c r="R27">
        <f t="shared" si="1"/>
        <v>3.23</v>
      </c>
    </row>
    <row r="28" spans="2:21" x14ac:dyDescent="0.3">
      <c r="O28" t="s">
        <v>31</v>
      </c>
      <c r="P28">
        <v>32</v>
      </c>
      <c r="Q28">
        <v>3.25</v>
      </c>
      <c r="R28">
        <f t="shared" si="1"/>
        <v>3.1850000000000001</v>
      </c>
    </row>
    <row r="29" spans="2:21" x14ac:dyDescent="0.3">
      <c r="O29" t="s">
        <v>32</v>
      </c>
      <c r="P29">
        <v>28</v>
      </c>
      <c r="Q29">
        <v>3.32</v>
      </c>
      <c r="R29">
        <f t="shared" si="1"/>
        <v>3.2850000000000001</v>
      </c>
    </row>
    <row r="30" spans="2:21" x14ac:dyDescent="0.3">
      <c r="O30" t="s">
        <v>33</v>
      </c>
      <c r="P30">
        <v>45</v>
      </c>
      <c r="Q30">
        <v>3</v>
      </c>
      <c r="R30">
        <f t="shared" si="1"/>
        <v>3.16</v>
      </c>
    </row>
    <row r="31" spans="2:21" x14ac:dyDescent="0.3">
      <c r="O31" t="s">
        <v>34</v>
      </c>
      <c r="P31">
        <v>61</v>
      </c>
      <c r="Q31">
        <v>3.11</v>
      </c>
      <c r="R31">
        <f t="shared" si="1"/>
        <v>3.0549999999999997</v>
      </c>
    </row>
    <row r="32" spans="2:21" x14ac:dyDescent="0.3">
      <c r="O32" t="s">
        <v>35</v>
      </c>
      <c r="P32">
        <v>61</v>
      </c>
      <c r="Q32">
        <v>3.44</v>
      </c>
      <c r="R32">
        <f t="shared" si="1"/>
        <v>3.2749999999999999</v>
      </c>
    </row>
    <row r="33" spans="15:18" x14ac:dyDescent="0.3">
      <c r="O33" t="s">
        <v>36</v>
      </c>
      <c r="P33">
        <v>68</v>
      </c>
      <c r="Q33">
        <v>3.38</v>
      </c>
      <c r="R33">
        <f t="shared" si="1"/>
        <v>3.41</v>
      </c>
    </row>
    <row r="34" spans="15:18" x14ac:dyDescent="0.3">
      <c r="O34" t="s">
        <v>37</v>
      </c>
      <c r="P34">
        <v>54</v>
      </c>
      <c r="Q34">
        <v>3.14</v>
      </c>
      <c r="R34">
        <f t="shared" si="1"/>
        <v>3.26</v>
      </c>
    </row>
    <row r="35" spans="15:18" x14ac:dyDescent="0.3">
      <c r="O35" t="s">
        <v>38</v>
      </c>
      <c r="P35">
        <v>55</v>
      </c>
      <c r="Q35">
        <v>3.29</v>
      </c>
      <c r="R35">
        <f t="shared" si="1"/>
        <v>3.2149999999999999</v>
      </c>
    </row>
    <row r="36" spans="15:18" x14ac:dyDescent="0.3">
      <c r="O36" t="s">
        <v>39</v>
      </c>
      <c r="P36">
        <v>47</v>
      </c>
      <c r="Q36">
        <v>3.53</v>
      </c>
      <c r="R36">
        <f t="shared" si="1"/>
        <v>3.41</v>
      </c>
    </row>
    <row r="37" spans="15:18" x14ac:dyDescent="0.3">
      <c r="O37" t="s">
        <v>40</v>
      </c>
      <c r="P37">
        <v>49</v>
      </c>
      <c r="Q37">
        <v>3.14</v>
      </c>
      <c r="R37">
        <f t="shared" si="1"/>
        <v>3.335</v>
      </c>
    </row>
    <row r="38" spans="15:18" x14ac:dyDescent="0.3">
      <c r="O38" t="s">
        <v>41</v>
      </c>
      <c r="P38">
        <v>39</v>
      </c>
      <c r="Q38">
        <v>3.58</v>
      </c>
      <c r="R38">
        <f t="shared" si="1"/>
        <v>3.3600000000000003</v>
      </c>
    </row>
    <row r="39" spans="15:18" x14ac:dyDescent="0.3">
      <c r="O39" t="s">
        <v>42</v>
      </c>
      <c r="P39">
        <v>44</v>
      </c>
      <c r="Q39">
        <v>3.38</v>
      </c>
      <c r="R39">
        <f t="shared" si="1"/>
        <v>3.48</v>
      </c>
    </row>
    <row r="40" spans="15:18" x14ac:dyDescent="0.3">
      <c r="O40" t="s">
        <v>43</v>
      </c>
      <c r="P40">
        <v>37</v>
      </c>
      <c r="Q40">
        <v>3.24</v>
      </c>
      <c r="R40">
        <f t="shared" si="1"/>
        <v>3.31</v>
      </c>
    </row>
    <row r="41" spans="15:18" x14ac:dyDescent="0.3">
      <c r="O41" t="s">
        <v>44</v>
      </c>
      <c r="P41">
        <v>37</v>
      </c>
      <c r="Q41">
        <v>3.7</v>
      </c>
      <c r="R41">
        <f t="shared" si="1"/>
        <v>3.47</v>
      </c>
    </row>
    <row r="42" spans="15:18" x14ac:dyDescent="0.3">
      <c r="O42" t="s">
        <v>45</v>
      </c>
      <c r="P42">
        <v>48</v>
      </c>
      <c r="Q42">
        <v>3.25</v>
      </c>
      <c r="R42">
        <f t="shared" si="1"/>
        <v>3.4750000000000001</v>
      </c>
    </row>
    <row r="43" spans="15:18" x14ac:dyDescent="0.3">
      <c r="O43" t="s">
        <v>46</v>
      </c>
      <c r="P43">
        <v>54</v>
      </c>
      <c r="Q43">
        <v>3.38</v>
      </c>
      <c r="R43">
        <f t="shared" si="1"/>
        <v>3.3149999999999999</v>
      </c>
    </row>
    <row r="44" spans="15:18" x14ac:dyDescent="0.3">
      <c r="O44" t="s">
        <v>47</v>
      </c>
      <c r="P44">
        <v>40</v>
      </c>
      <c r="Q44">
        <v>3.2250000000000001</v>
      </c>
      <c r="R44">
        <f t="shared" si="1"/>
        <v>3.3025000000000002</v>
      </c>
    </row>
    <row r="45" spans="15:18" x14ac:dyDescent="0.3">
      <c r="O45" t="s">
        <v>48</v>
      </c>
      <c r="P45">
        <v>122</v>
      </c>
      <c r="Q45">
        <v>3.38</v>
      </c>
      <c r="R45">
        <f t="shared" si="1"/>
        <v>3.3025000000000002</v>
      </c>
    </row>
    <row r="46" spans="15:18" x14ac:dyDescent="0.3">
      <c r="O46" t="s">
        <v>49</v>
      </c>
      <c r="P46">
        <v>116</v>
      </c>
      <c r="Q46">
        <v>3.56</v>
      </c>
      <c r="R46">
        <f t="shared" si="1"/>
        <v>3.4699999999999998</v>
      </c>
    </row>
    <row r="47" spans="15:18" x14ac:dyDescent="0.3">
      <c r="O47" t="s">
        <v>58</v>
      </c>
      <c r="P47">
        <v>107</v>
      </c>
      <c r="Q47">
        <v>3.5</v>
      </c>
      <c r="R47">
        <f t="shared" si="1"/>
        <v>3.5300000000000002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S&amp;P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Dattatrey, Surendra</dc:creator>
  <cp:lastModifiedBy>Dattatrey, Surendra</cp:lastModifiedBy>
  <dcterms:created xsi:type="dcterms:W3CDTF">2019-10-01T03:10:38Z</dcterms:created>
  <dcterms:modified xsi:type="dcterms:W3CDTF">2019-10-01T13:52:18Z</dcterms:modified>
</cp:coreProperties>
</file>