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120" windowWidth="20115" windowHeight="7755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Sheet1!$C$5:$N$5</definedName>
    <definedName name="Apr_Sales">Sheet1!$G$6:$G$18</definedName>
    <definedName name="Aug">Sheet1!$K$6:$K$18</definedName>
    <definedName name="Course">[1]Configuration!$G$6:$G$10</definedName>
    <definedName name="Feb_Sales">Sheet1!$1:$1048576+Sheet1!$E$6:$E$18</definedName>
    <definedName name="Jan_Sales">Sheet1!$D$6:$D$18</definedName>
    <definedName name="Jul_Sales">Sheet1!$J$6:$J$18</definedName>
    <definedName name="Jun_Sales">Sheet1!$I$6:$I$18</definedName>
    <definedName name="Mar_Sales">Sheet1!$F$6:$F$18</definedName>
    <definedName name="May_Sales">Sheet1!$H$6:$H$18</definedName>
  </definedNames>
  <calcPr calcId="145621"/>
</workbook>
</file>

<file path=xl/calcChain.xml><?xml version="1.0" encoding="utf-8"?>
<calcChain xmlns="http://schemas.openxmlformats.org/spreadsheetml/2006/main">
  <c r="Q16" i="2" l="1"/>
  <c r="Q15" i="2"/>
  <c r="Q14" i="2"/>
  <c r="Q13" i="2"/>
  <c r="Q10" i="2"/>
  <c r="Q9" i="2"/>
  <c r="Q7" i="2"/>
  <c r="Q6" i="2"/>
  <c r="N16" i="2" l="1"/>
  <c r="N17" i="2"/>
  <c r="N18" i="2"/>
  <c r="N15" i="2"/>
  <c r="N8" i="2"/>
  <c r="N9" i="2"/>
  <c r="N10" i="2"/>
  <c r="N7" i="2"/>
  <c r="I89" i="1"/>
  <c r="I90" i="1" l="1"/>
  <c r="I91" i="1"/>
  <c r="I92" i="1"/>
  <c r="I93" i="1"/>
  <c r="I94" i="1"/>
  <c r="I95" i="1"/>
  <c r="I96" i="1"/>
  <c r="I97" i="1"/>
  <c r="I98" i="1"/>
  <c r="H78" i="1" l="1"/>
  <c r="G78" i="1"/>
  <c r="F78" i="1"/>
  <c r="E78" i="1"/>
  <c r="D78" i="1"/>
  <c r="H77" i="1"/>
  <c r="G77" i="1"/>
  <c r="F77" i="1"/>
  <c r="E77" i="1"/>
  <c r="D77" i="1"/>
  <c r="H76" i="1"/>
  <c r="G76" i="1"/>
  <c r="F76" i="1"/>
  <c r="E76" i="1"/>
  <c r="D76" i="1"/>
  <c r="H75" i="1"/>
  <c r="G75" i="1"/>
  <c r="F75" i="1"/>
  <c r="E75" i="1"/>
  <c r="D75" i="1"/>
  <c r="H74" i="1"/>
  <c r="G74" i="1"/>
  <c r="F74" i="1"/>
  <c r="E74" i="1"/>
  <c r="D74" i="1"/>
  <c r="I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K55" i="1"/>
  <c r="F65" i="1" s="1"/>
  <c r="I55" i="1"/>
  <c r="H55" i="1"/>
  <c r="I54" i="1"/>
  <c r="H54" i="1"/>
  <c r="I53" i="1"/>
  <c r="H53" i="1"/>
  <c r="I52" i="1"/>
  <c r="H52" i="1"/>
  <c r="K46" i="1"/>
  <c r="G46" i="1"/>
  <c r="F46" i="1"/>
  <c r="K45" i="1"/>
  <c r="G45" i="1"/>
  <c r="F45" i="1"/>
  <c r="K44" i="1"/>
  <c r="G44" i="1"/>
  <c r="F44" i="1"/>
  <c r="K43" i="1"/>
  <c r="G43" i="1"/>
  <c r="F43" i="1"/>
  <c r="K42" i="1"/>
  <c r="G42" i="1"/>
  <c r="F42" i="1"/>
  <c r="N18" i="1"/>
  <c r="M18" i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N10" i="1"/>
  <c r="M10" i="1"/>
  <c r="M9" i="1"/>
  <c r="N9" i="1" s="1"/>
  <c r="M8" i="1"/>
  <c r="N8" i="1" s="1"/>
  <c r="M7" i="1"/>
  <c r="N7" i="1" s="1"/>
  <c r="M6" i="1"/>
  <c r="N6" i="1" s="1"/>
  <c r="F67" i="1" l="1"/>
  <c r="F64" i="1"/>
  <c r="F52" i="1"/>
  <c r="F66" i="1"/>
  <c r="F58" i="1"/>
</calcChain>
</file>

<file path=xl/sharedStrings.xml><?xml version="1.0" encoding="utf-8"?>
<sst xmlns="http://schemas.openxmlformats.org/spreadsheetml/2006/main" count="517" uniqueCount="289">
  <si>
    <t>Product Id</t>
  </si>
  <si>
    <t>Jan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</si>
  <si>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</si>
  <si>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</si>
  <si>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</si>
  <si>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</si>
  <si>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</si>
  <si>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</si>
  <si>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</si>
  <si>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</si>
  <si>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</si>
  <si>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</si>
  <si>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</si>
  <si>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</si>
  <si>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</si>
  <si>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Feb</t>
  </si>
  <si>
    <t>Mar</t>
  </si>
  <si>
    <t>Apr</t>
  </si>
  <si>
    <t>May</t>
  </si>
  <si>
    <t>Jun</t>
  </si>
  <si>
    <t>Jul</t>
  </si>
  <si>
    <t>Aug</t>
  </si>
  <si>
    <t>Sep</t>
  </si>
  <si>
    <t>INR</t>
  </si>
  <si>
    <t>USD</t>
  </si>
  <si>
    <t>Name</t>
  </si>
  <si>
    <t>Saran</t>
  </si>
  <si>
    <t>Shyam</t>
  </si>
  <si>
    <t>Dileep</t>
  </si>
  <si>
    <t>Venkatesh</t>
  </si>
  <si>
    <t>Jhon</t>
  </si>
  <si>
    <t>Graduation</t>
  </si>
  <si>
    <t>Course</t>
  </si>
  <si>
    <t>Yes</t>
  </si>
  <si>
    <t>No</t>
  </si>
  <si>
    <t>Java</t>
  </si>
  <si>
    <t>C++</t>
  </si>
  <si>
    <t>Python</t>
  </si>
  <si>
    <t>JAvaScript</t>
  </si>
  <si>
    <t>Suresh</t>
  </si>
  <si>
    <t>Dilip</t>
  </si>
  <si>
    <t>Roll no</t>
  </si>
  <si>
    <t>Blood Group</t>
  </si>
  <si>
    <t>O-ve</t>
  </si>
  <si>
    <t>O+ve</t>
  </si>
  <si>
    <t>A+ve</t>
  </si>
  <si>
    <t>A-ve</t>
  </si>
  <si>
    <t>B+ve</t>
  </si>
  <si>
    <t>B-ve</t>
  </si>
  <si>
    <t>SuResh J</t>
  </si>
  <si>
    <t>SaraN</t>
  </si>
  <si>
    <t>ShYam</t>
  </si>
  <si>
    <t>GazaLLA</t>
  </si>
  <si>
    <t>AnanD</t>
  </si>
  <si>
    <t>Upper</t>
  </si>
  <si>
    <t>Lower</t>
  </si>
  <si>
    <t>Proper</t>
  </si>
  <si>
    <t>Full Name</t>
  </si>
  <si>
    <t>Suresh J</t>
  </si>
  <si>
    <t>Gazalla</t>
  </si>
  <si>
    <t>Anand</t>
  </si>
  <si>
    <t>First Name</t>
  </si>
  <si>
    <t>Saran Kumar</t>
  </si>
  <si>
    <t>Gazalla Fathima</t>
  </si>
  <si>
    <t>J</t>
  </si>
  <si>
    <t>Kumar</t>
  </si>
  <si>
    <t>Fathima</t>
  </si>
  <si>
    <t>Last Name</t>
  </si>
  <si>
    <t>Date Hire</t>
  </si>
  <si>
    <t>Department</t>
  </si>
  <si>
    <t>Years of Service</t>
  </si>
  <si>
    <t>Office Location</t>
  </si>
  <si>
    <t>Extension</t>
  </si>
  <si>
    <t>Building</t>
  </si>
  <si>
    <t>Erica</t>
  </si>
  <si>
    <t>28-03-2003</t>
  </si>
  <si>
    <t>Tech. Support</t>
  </si>
  <si>
    <t>Lab-02 2099</t>
  </si>
  <si>
    <t>Angela</t>
  </si>
  <si>
    <t>15-08-2002</t>
  </si>
  <si>
    <t>Engineering</t>
  </si>
  <si>
    <t>Central-02 2770</t>
  </si>
  <si>
    <t>Daniel</t>
  </si>
  <si>
    <t>24-11-1989</t>
  </si>
  <si>
    <t>Development</t>
  </si>
  <si>
    <t>HQ-06 2110</t>
  </si>
  <si>
    <t>Adam</t>
  </si>
  <si>
    <t>23-02-2001</t>
  </si>
  <si>
    <t>Facilities</t>
  </si>
  <si>
    <t>HQ-04 2066</t>
  </si>
  <si>
    <t>Susan</t>
  </si>
  <si>
    <t>18-09-1994</t>
  </si>
  <si>
    <t>Accounting</t>
  </si>
  <si>
    <t>HQ-08 2511</t>
  </si>
  <si>
    <t>Elizabaeth</t>
  </si>
  <si>
    <t>31-08-2003</t>
  </si>
  <si>
    <t>Human Resources</t>
  </si>
  <si>
    <t>HQ-09 2065</t>
  </si>
  <si>
    <t>Janet</t>
  </si>
  <si>
    <t>HQ-03 2334</t>
  </si>
  <si>
    <t>Bob</t>
  </si>
  <si>
    <t>30-04-1986</t>
  </si>
  <si>
    <t>Sabrina</t>
  </si>
  <si>
    <t>30-10-2000</t>
  </si>
  <si>
    <t>HQ-10 2356</t>
  </si>
  <si>
    <t>Mary</t>
  </si>
  <si>
    <t>13-12-1987</t>
  </si>
  <si>
    <t>HQ-23 2985</t>
  </si>
  <si>
    <t>Joe</t>
  </si>
  <si>
    <t>14-07-1994</t>
  </si>
  <si>
    <t>Executive</t>
  </si>
  <si>
    <t>Mark</t>
  </si>
  <si>
    <t>25-04-1995</t>
  </si>
  <si>
    <t>Alexandra</t>
  </si>
  <si>
    <t>Customer Service</t>
  </si>
  <si>
    <t>Jin</t>
  </si>
  <si>
    <t>13-04-1996</t>
  </si>
  <si>
    <t>Laurie</t>
  </si>
  <si>
    <t>Fred</t>
  </si>
  <si>
    <t>Today's Date</t>
  </si>
  <si>
    <t>Emp_ID</t>
  </si>
  <si>
    <t>Emp_Name</t>
  </si>
  <si>
    <t>Emp_Basic_Pay</t>
  </si>
  <si>
    <t>Grade</t>
  </si>
  <si>
    <t>Age</t>
  </si>
  <si>
    <t>Designation</t>
  </si>
  <si>
    <t>Gazala</t>
  </si>
  <si>
    <t>Manager</t>
  </si>
  <si>
    <t>Riya</t>
  </si>
  <si>
    <t>Amit</t>
  </si>
  <si>
    <t>Excutive</t>
  </si>
  <si>
    <t>Imran</t>
  </si>
  <si>
    <t>Harsha</t>
  </si>
  <si>
    <t>Vihal</t>
  </si>
  <si>
    <t>HR</t>
  </si>
  <si>
    <t>Nidhi</t>
  </si>
  <si>
    <t>Shibi</t>
  </si>
  <si>
    <t>Trainer</t>
  </si>
  <si>
    <t>Chetna</t>
  </si>
  <si>
    <t>Shoaib</t>
  </si>
  <si>
    <t>Bonus</t>
  </si>
  <si>
    <t>Organization has decided to give 10000/- increment for people who satisfies the condition</t>
  </si>
  <si>
    <t>1) Basic salary &lt;= 5000, age &gt; 40</t>
  </si>
  <si>
    <t>Else</t>
  </si>
  <si>
    <t>they will get 5000 if condition 2 is satisfied</t>
  </si>
  <si>
    <t>2) Designation = Manager, Performance grade &gt;=4</t>
  </si>
  <si>
    <t>else</t>
  </si>
  <si>
    <t>nothing (basic salary)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</si>
  <si>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</si>
  <si>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</si>
  <si>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</si>
  <si>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</si>
  <si>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</si>
  <si>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</si>
  <si>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</si>
  <si>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</si>
  <si>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</si>
  <si>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</si>
  <si>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</si>
  <si>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</si>
  <si>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</si>
  <si>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</si>
  <si>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</si>
  <si>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</si>
  <si>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</si>
  <si>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</si>
  <si>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</si>
  <si>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</si>
  <si>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</si>
  <si>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</si>
  <si>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</si>
  <si>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P024</t>
  </si>
  <si>
    <t>P025</t>
  </si>
  <si>
    <t>P026</t>
  </si>
  <si>
    <t>P027</t>
  </si>
  <si>
    <t>P028</t>
  </si>
  <si>
    <t>P029</t>
  </si>
  <si>
    <t>P030</t>
  </si>
  <si>
    <t>VLOOKUP</t>
  </si>
  <si>
    <t>Prod ID</t>
  </si>
  <si>
    <t>HLOOKUP</t>
  </si>
  <si>
    <t>Average</t>
  </si>
  <si>
    <t>Averageif</t>
  </si>
  <si>
    <t>Sum</t>
  </si>
  <si>
    <t>Sumif</t>
  </si>
  <si>
    <t>sumifs</t>
  </si>
  <si>
    <t>Count</t>
  </si>
  <si>
    <t>CountA</t>
  </si>
  <si>
    <t>CountBlank</t>
  </si>
  <si>
    <t>Countif</t>
  </si>
  <si>
    <t>a</t>
  </si>
  <si>
    <t>b</t>
  </si>
  <si>
    <t>Data</t>
  </si>
  <si>
    <t>Product</t>
  </si>
  <si>
    <t>Region</t>
  </si>
  <si>
    <t>Salesman</t>
  </si>
  <si>
    <t>Units</t>
  </si>
  <si>
    <t>Selling Price</t>
  </si>
  <si>
    <t>Cost Price</t>
  </si>
  <si>
    <t>19-07-2016</t>
  </si>
  <si>
    <t>Chair</t>
  </si>
  <si>
    <t>East</t>
  </si>
  <si>
    <t>John</t>
  </si>
  <si>
    <t>20-07-2016</t>
  </si>
  <si>
    <t>Table</t>
  </si>
  <si>
    <t>South</t>
  </si>
  <si>
    <t>Rita</t>
  </si>
  <si>
    <t>21-07-2016</t>
  </si>
  <si>
    <t>Board</t>
  </si>
  <si>
    <t>West</t>
  </si>
  <si>
    <t>Neeta</t>
  </si>
  <si>
    <t>22-07-2016</t>
  </si>
  <si>
    <t>Marker</t>
  </si>
  <si>
    <t>Joseph</t>
  </si>
  <si>
    <t>23-07-2016</t>
  </si>
  <si>
    <t>Laptop</t>
  </si>
  <si>
    <t>Robert</t>
  </si>
  <si>
    <t>24-07-2016</t>
  </si>
  <si>
    <t>Projector</t>
  </si>
  <si>
    <t>MidWest</t>
  </si>
  <si>
    <t>Nick</t>
  </si>
  <si>
    <t>25-07-2016</t>
  </si>
  <si>
    <t>Switch</t>
  </si>
  <si>
    <t>Reyan</t>
  </si>
  <si>
    <t>26-07-2016</t>
  </si>
  <si>
    <t>Lights</t>
  </si>
  <si>
    <t>Harry</t>
  </si>
  <si>
    <t>27-07-2016</t>
  </si>
  <si>
    <t>Camera</t>
  </si>
  <si>
    <t>Luke</t>
  </si>
  <si>
    <t>28-07-2016</t>
  </si>
  <si>
    <t>PenDrive</t>
  </si>
  <si>
    <t>Simon</t>
  </si>
  <si>
    <t>29-07-2016</t>
  </si>
  <si>
    <t>Johri</t>
  </si>
  <si>
    <t>30-07-2016</t>
  </si>
  <si>
    <t>31-07-2016</t>
  </si>
  <si>
    <t>19-07-2017</t>
  </si>
  <si>
    <t>20-07-2017</t>
  </si>
  <si>
    <t>21-07-2017</t>
  </si>
  <si>
    <t>22-07-2017</t>
  </si>
  <si>
    <t>23-07-2017</t>
  </si>
  <si>
    <t>24-07-2017</t>
  </si>
  <si>
    <t>25-07-2017</t>
  </si>
  <si>
    <t>26-07-2017</t>
  </si>
  <si>
    <t>27-07-2017</t>
  </si>
  <si>
    <t>28-07-2017</t>
  </si>
  <si>
    <t>29-07-2017</t>
  </si>
  <si>
    <t>30-07-2017</t>
  </si>
  <si>
    <t>31-07-2017</t>
  </si>
  <si>
    <t>19-07-2018</t>
  </si>
  <si>
    <t>20-07-2018</t>
  </si>
  <si>
    <t>21-07-2018</t>
  </si>
  <si>
    <t>22-07-2018</t>
  </si>
  <si>
    <t>23-07-2018</t>
  </si>
  <si>
    <t>24-07-2018</t>
  </si>
  <si>
    <t>25-07-2018</t>
  </si>
  <si>
    <t>26-07-2018</t>
  </si>
  <si>
    <t>27-07-2018</t>
  </si>
  <si>
    <t>28-07-2018</t>
  </si>
  <si>
    <t>29-07-2018</t>
  </si>
  <si>
    <t>30-07-2018</t>
  </si>
  <si>
    <t>31-07-2018</t>
  </si>
  <si>
    <t>19-07-2019</t>
  </si>
  <si>
    <t>20-07-2019</t>
  </si>
  <si>
    <t>21-07-2019</t>
  </si>
  <si>
    <t>22-07-2019</t>
  </si>
  <si>
    <t>23-07-2019</t>
  </si>
  <si>
    <t>24-07-2019</t>
  </si>
  <si>
    <t>25-07-2019</t>
  </si>
  <si>
    <t>26-07-2019</t>
  </si>
  <si>
    <t>27-07-2019</t>
  </si>
  <si>
    <t>28-07-2019</t>
  </si>
  <si>
    <t>29-07-2019</t>
  </si>
  <si>
    <t>30-07-2019</t>
  </si>
  <si>
    <t>31-07-2019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</si>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</sst>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[$€-2]\ * #,##0_);_([$€-2]\ * \(#,##0\);_([$€-2]\ * &quot;-&quot;_);_(@_)"/>
    <numFmt numFmtId="165" formatCode="_([$INR]\ * #,##0.00_);_([$INR]\ * \(#,##0.00\);_([$INR]\ * &quot;-&quot;??_);_(@_)"/>
    <numFmt numFmtId="166" formatCode="_([$USD]\ * #,##0.00_);_([$USD]\ * \(#,##0.00\);_([$USD]\ * &quot;-&quot;??_);_(@_)"/>
    <numFmt numFmtId="167" formatCode="dd\-mm\-yyyy"/>
    <numFmt numFmtId="168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rgb="FFFFFFFF"/>
      <name val="Courier New"/>
      <family val="3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/>
    </xf>
    <xf numFmtId="14" fontId="0" fillId="0" borderId="0" xfId="0" applyNumberFormat="1"/>
    <xf numFmtId="0" fontId="0" fillId="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0" fillId="0" borderId="0" xfId="0" applyNumberFormat="1"/>
    <xf numFmtId="1" fontId="0" fillId="0" borderId="1" xfId="0" applyNumberFormat="1" applyBorder="1" applyAlignment="1">
      <alignment horizontal="center" vertical="center" wrapText="1"/>
    </xf>
    <xf numFmtId="167" fontId="0" fillId="0" borderId="0" xfId="0" applyNumberFormat="1"/>
    <xf numFmtId="168" fontId="0" fillId="0" borderId="1" xfId="0" applyNumberFormat="1" applyBorder="1" applyAlignment="1">
      <alignment horizontal="center" vertical="center" wrapText="1"/>
    </xf>
    <xf numFmtId="0" fontId="0" fillId="0" borderId="1" xfId="0" applyBorder="1" applyProtection="1"/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9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5" fillId="0" borderId="0" xfId="1"/>
    <xf numFmtId="0" fontId="1" fillId="1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"/>
      <sheetName val="Sheet1 (2)"/>
      <sheetName val="Sheet1"/>
    </sheetNames>
    <sheetDataSet>
      <sheetData sheetId="0">
        <row r="6">
          <cell r="G6" t="str">
            <v>Java</v>
          </cell>
        </row>
        <row r="7">
          <cell r="G7" t="str">
            <v>C</v>
          </cell>
        </row>
        <row r="8">
          <cell r="G8" t="str">
            <v>C++</v>
          </cell>
        </row>
        <row r="9">
          <cell r="G9" t="str">
            <v>Python</v>
          </cell>
        </row>
        <row r="10">
          <cell r="G10" t="str">
            <v>JAvaScript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112"/>
  <sheetViews>
    <sheetView showGridLines="0" topLeftCell="A70" zoomScale="70" zoomScaleNormal="70" workbookViewId="0">
      <selection activeCell="I89" sqref="I89"/>
    </sheetView>
  </sheetViews>
  <sheetFormatPr defaultRowHeight="15" x14ac:dyDescent="0.25"/>
  <cols>
    <col min="3" max="3" width="12.28515625" bestFit="1" customWidth="1"/>
    <col min="4" max="4" width="10.85546875" bestFit="1" customWidth="1"/>
    <col min="5" max="5" width="13.5703125" bestFit="1" customWidth="1"/>
    <col min="6" max="6" width="12.42578125" bestFit="1" customWidth="1"/>
    <col min="7" max="7" width="11.5703125" bestFit="1" customWidth="1"/>
    <col min="8" max="8" width="16.42578125" bestFit="1" customWidth="1"/>
    <col min="9" max="9" width="11" customWidth="1"/>
    <col min="10" max="10" width="10.7109375" bestFit="1" customWidth="1"/>
    <col min="11" max="11" width="16.42578125" bestFit="1" customWidth="1"/>
    <col min="12" max="12" width="7" bestFit="1" customWidth="1"/>
    <col min="13" max="13" width="14.42578125" bestFit="1" customWidth="1"/>
    <col min="14" max="14" width="13.85546875" bestFit="1" customWidth="1"/>
  </cols>
  <sheetData>
    <row r="5" spans="3:14" x14ac:dyDescent="0.25">
      <c r="C5" s="2" t="s">
        <v>0</v>
      </c>
      <c r="D5" s="2" t="s">
        <v>1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4" t="s">
        <v>23</v>
      </c>
      <c r="N5" s="4" t="s">
        <v>24</v>
      </c>
    </row>
    <row r="6" spans="3:14" x14ac:dyDescent="0.25">
      <c r="C6" s="1" t="s">
        <v>4</v>
      </c>
      <c r="D6" s="1">
        <v>974</v>
      </c>
      <c r="E6" s="1">
        <v>579</v>
      </c>
      <c r="F6" s="1">
        <v>934</v>
      </c>
      <c r="G6" s="1">
        <v>296</v>
      </c>
      <c r="H6" s="1">
        <v>1000</v>
      </c>
      <c r="I6" s="1">
        <v>574</v>
      </c>
      <c r="J6" s="1">
        <v>559</v>
      </c>
      <c r="K6" s="22">
        <v>389</v>
      </c>
      <c r="L6" s="3">
        <v>336</v>
      </c>
      <c r="M6" s="5">
        <f t="shared" ref="M6:M18" si="0">L6*90</f>
        <v>30240</v>
      </c>
      <c r="N6" s="6">
        <f t="shared" ref="N6:N18" si="1">M6/80</f>
        <v>378</v>
      </c>
    </row>
    <row r="7" spans="3:14" x14ac:dyDescent="0.25">
      <c r="C7" s="1" t="s">
        <v>10</v>
      </c>
      <c r="D7" s="1">
        <v>936</v>
      </c>
      <c r="E7" s="1">
        <v>429</v>
      </c>
      <c r="F7" s="1">
        <v>968</v>
      </c>
      <c r="G7" s="1">
        <v>334</v>
      </c>
      <c r="H7" s="1">
        <v>681</v>
      </c>
      <c r="I7" s="1">
        <v>437</v>
      </c>
      <c r="J7" s="1">
        <v>950</v>
      </c>
      <c r="K7" s="22">
        <v>374</v>
      </c>
      <c r="L7" s="3">
        <v>630</v>
      </c>
      <c r="M7" s="5">
        <f t="shared" si="0"/>
        <v>56700</v>
      </c>
      <c r="N7" s="6">
        <f t="shared" si="1"/>
        <v>708.75</v>
      </c>
    </row>
    <row r="8" spans="3:14" x14ac:dyDescent="0.25">
      <c r="C8" s="1" t="s">
        <v>14</v>
      </c>
      <c r="D8" s="1">
        <v>1002</v>
      </c>
      <c r="E8" s="1">
        <v>358</v>
      </c>
      <c r="F8" s="1">
        <v>763</v>
      </c>
      <c r="G8" s="1">
        <v>450</v>
      </c>
      <c r="H8" s="1">
        <v>623</v>
      </c>
      <c r="I8" s="1">
        <v>554</v>
      </c>
      <c r="J8" s="1">
        <v>654</v>
      </c>
      <c r="K8" s="22">
        <v>826</v>
      </c>
      <c r="L8" s="3">
        <v>303</v>
      </c>
      <c r="M8" s="5">
        <f t="shared" si="0"/>
        <v>27270</v>
      </c>
      <c r="N8" s="6">
        <f t="shared" si="1"/>
        <v>340.875</v>
      </c>
    </row>
    <row r="9" spans="3:14" x14ac:dyDescent="0.25">
      <c r="C9" s="1" t="s">
        <v>12</v>
      </c>
      <c r="D9" s="7">
        <v>909</v>
      </c>
      <c r="E9" s="1">
        <v>535</v>
      </c>
      <c r="F9" s="1">
        <v>731</v>
      </c>
      <c r="G9" s="1">
        <v>810</v>
      </c>
      <c r="H9" s="1">
        <v>720</v>
      </c>
      <c r="I9" s="1">
        <v>714</v>
      </c>
      <c r="J9" s="1">
        <v>641</v>
      </c>
      <c r="K9" s="22">
        <v>506</v>
      </c>
      <c r="L9" s="3">
        <v>901</v>
      </c>
      <c r="M9" s="5">
        <f t="shared" si="0"/>
        <v>81090</v>
      </c>
      <c r="N9" s="6">
        <f t="shared" si="1"/>
        <v>1013.625</v>
      </c>
    </row>
    <row r="10" spans="3:14" x14ac:dyDescent="0.25">
      <c r="C10" s="1" t="s">
        <v>3</v>
      </c>
      <c r="D10" s="7">
        <v>741</v>
      </c>
      <c r="E10" s="1">
        <v>428</v>
      </c>
      <c r="F10" s="1">
        <v>372</v>
      </c>
      <c r="G10" s="1">
        <v>661</v>
      </c>
      <c r="H10" s="1">
        <v>371</v>
      </c>
      <c r="I10" s="1">
        <v>852</v>
      </c>
      <c r="J10" s="1">
        <v>301</v>
      </c>
      <c r="K10" s="22">
        <v>773</v>
      </c>
      <c r="L10" s="3">
        <v>756</v>
      </c>
      <c r="M10" s="5">
        <f t="shared" si="0"/>
        <v>68040</v>
      </c>
      <c r="N10" s="6">
        <f t="shared" si="1"/>
        <v>850.5</v>
      </c>
    </row>
    <row r="11" spans="3:14" x14ac:dyDescent="0.25">
      <c r="C11" s="1" t="s">
        <v>5</v>
      </c>
      <c r="D11" s="1">
        <v>708</v>
      </c>
      <c r="E11" s="1">
        <v>439</v>
      </c>
      <c r="F11" s="1">
        <v>349</v>
      </c>
      <c r="G11" s="1">
        <v>806</v>
      </c>
      <c r="H11" s="1">
        <v>564</v>
      </c>
      <c r="I11" s="1">
        <v>273</v>
      </c>
      <c r="J11" s="1">
        <v>952</v>
      </c>
      <c r="K11" s="22">
        <v>355</v>
      </c>
      <c r="L11" s="3">
        <v>446</v>
      </c>
      <c r="M11" s="5">
        <f t="shared" si="0"/>
        <v>40140</v>
      </c>
      <c r="N11" s="6">
        <f t="shared" si="1"/>
        <v>501.75</v>
      </c>
    </row>
    <row r="12" spans="3:14" x14ac:dyDescent="0.25">
      <c r="C12" s="1" t="s">
        <v>13</v>
      </c>
      <c r="D12" s="1">
        <v>635</v>
      </c>
      <c r="E12" s="1">
        <v>488</v>
      </c>
      <c r="F12" s="1">
        <v>735</v>
      </c>
      <c r="G12" s="1">
        <v>400</v>
      </c>
      <c r="H12" s="1">
        <v>837</v>
      </c>
      <c r="I12" s="1">
        <v>331</v>
      </c>
      <c r="J12" s="1">
        <v>871</v>
      </c>
      <c r="K12" s="22">
        <v>209</v>
      </c>
      <c r="L12" s="3">
        <v>419</v>
      </c>
      <c r="M12" s="5">
        <f t="shared" si="0"/>
        <v>37710</v>
      </c>
      <c r="N12" s="6">
        <f t="shared" si="1"/>
        <v>471.375</v>
      </c>
    </row>
    <row r="13" spans="3:14" x14ac:dyDescent="0.25">
      <c r="C13" s="1" t="s">
        <v>2</v>
      </c>
      <c r="D13" s="8">
        <v>603</v>
      </c>
      <c r="E13" s="1">
        <v>747</v>
      </c>
      <c r="F13" s="1">
        <v>525</v>
      </c>
      <c r="G13" s="1">
        <v>649</v>
      </c>
      <c r="H13" s="1">
        <v>667</v>
      </c>
      <c r="I13" s="1">
        <v>518</v>
      </c>
      <c r="J13" s="1">
        <v>295</v>
      </c>
      <c r="K13" s="22">
        <v>618</v>
      </c>
      <c r="L13" s="3">
        <v>253</v>
      </c>
      <c r="M13" s="5">
        <f t="shared" si="0"/>
        <v>22770</v>
      </c>
      <c r="N13" s="6">
        <f t="shared" si="1"/>
        <v>284.625</v>
      </c>
    </row>
    <row r="14" spans="3:14" x14ac:dyDescent="0.25">
      <c r="C14" s="1" t="s">
        <v>11</v>
      </c>
      <c r="D14" s="8">
        <v>575</v>
      </c>
      <c r="E14" s="1">
        <v>846</v>
      </c>
      <c r="F14" s="1">
        <v>941</v>
      </c>
      <c r="G14" s="1">
        <v>885</v>
      </c>
      <c r="H14" s="1">
        <v>253</v>
      </c>
      <c r="I14" s="1">
        <v>510</v>
      </c>
      <c r="J14" s="1">
        <v>692</v>
      </c>
      <c r="K14" s="22">
        <v>297</v>
      </c>
      <c r="L14" s="3">
        <v>926</v>
      </c>
      <c r="M14" s="5">
        <f t="shared" si="0"/>
        <v>83340</v>
      </c>
      <c r="N14" s="6">
        <f t="shared" si="1"/>
        <v>1041.75</v>
      </c>
    </row>
    <row r="15" spans="3:14" x14ac:dyDescent="0.25">
      <c r="C15" s="1" t="s">
        <v>6</v>
      </c>
      <c r="D15" s="8">
        <v>373</v>
      </c>
      <c r="E15" s="1">
        <v>711</v>
      </c>
      <c r="F15" s="1">
        <v>594</v>
      </c>
      <c r="G15" s="1">
        <v>215</v>
      </c>
      <c r="H15" s="1">
        <v>529</v>
      </c>
      <c r="I15" s="1">
        <v>744</v>
      </c>
      <c r="J15" s="1">
        <v>817</v>
      </c>
      <c r="K15" s="22">
        <v>375</v>
      </c>
      <c r="L15" s="3">
        <v>387</v>
      </c>
      <c r="M15" s="5">
        <f t="shared" si="0"/>
        <v>34830</v>
      </c>
      <c r="N15" s="6">
        <f t="shared" si="1"/>
        <v>435.375</v>
      </c>
    </row>
    <row r="16" spans="3:14" x14ac:dyDescent="0.25">
      <c r="C16" s="1" t="s">
        <v>7</v>
      </c>
      <c r="D16" s="1">
        <v>335</v>
      </c>
      <c r="E16" s="1">
        <v>331</v>
      </c>
      <c r="F16" s="1">
        <v>232</v>
      </c>
      <c r="G16" s="1">
        <v>618</v>
      </c>
      <c r="H16" s="1">
        <v>971</v>
      </c>
      <c r="I16" s="1">
        <v>973</v>
      </c>
      <c r="J16" s="1">
        <v>674</v>
      </c>
      <c r="K16" s="22">
        <v>612</v>
      </c>
      <c r="L16" s="3">
        <v>228</v>
      </c>
      <c r="M16" s="5">
        <f t="shared" si="0"/>
        <v>20520</v>
      </c>
      <c r="N16" s="6">
        <f t="shared" si="1"/>
        <v>256.5</v>
      </c>
    </row>
    <row r="17" spans="3:14" x14ac:dyDescent="0.25">
      <c r="C17" s="1" t="s">
        <v>8</v>
      </c>
      <c r="D17" s="1">
        <v>295</v>
      </c>
      <c r="E17" s="1">
        <v>713</v>
      </c>
      <c r="F17" s="1">
        <v>689</v>
      </c>
      <c r="G17" s="1">
        <v>574</v>
      </c>
      <c r="H17" s="1">
        <v>246</v>
      </c>
      <c r="I17" s="1">
        <v>387</v>
      </c>
      <c r="J17" s="1">
        <v>364</v>
      </c>
      <c r="K17" s="22">
        <v>841</v>
      </c>
      <c r="L17" s="3">
        <v>649</v>
      </c>
      <c r="M17" s="5">
        <f t="shared" si="0"/>
        <v>58410</v>
      </c>
      <c r="N17" s="6">
        <f t="shared" si="1"/>
        <v>730.125</v>
      </c>
    </row>
    <row r="18" spans="3:14" x14ac:dyDescent="0.25">
      <c r="C18" s="1" t="s">
        <v>9</v>
      </c>
      <c r="D18" s="1">
        <v>213</v>
      </c>
      <c r="E18" s="1">
        <v>333</v>
      </c>
      <c r="F18" s="1">
        <v>803</v>
      </c>
      <c r="G18" s="1">
        <v>629</v>
      </c>
      <c r="H18" s="1">
        <v>831</v>
      </c>
      <c r="I18" s="1">
        <v>464</v>
      </c>
      <c r="J18" s="1">
        <v>710</v>
      </c>
      <c r="K18" s="22">
        <v>427</v>
      </c>
      <c r="L18" s="3">
        <v>988</v>
      </c>
      <c r="M18" s="5">
        <f t="shared" si="0"/>
        <v>88920</v>
      </c>
      <c r="N18" s="6">
        <f t="shared" si="1"/>
        <v>1111.5</v>
      </c>
    </row>
    <row r="23" spans="3:14" x14ac:dyDescent="0.25">
      <c r="G23" s="9" t="s">
        <v>25</v>
      </c>
      <c r="H23" s="9" t="s">
        <v>31</v>
      </c>
      <c r="I23" s="9" t="s">
        <v>32</v>
      </c>
    </row>
    <row r="24" spans="3:14" x14ac:dyDescent="0.25">
      <c r="G24" s="1" t="s">
        <v>26</v>
      </c>
      <c r="H24" s="1" t="s">
        <v>33</v>
      </c>
      <c r="I24" s="1" t="s">
        <v>36</v>
      </c>
    </row>
    <row r="25" spans="3:14" x14ac:dyDescent="0.25">
      <c r="G25" s="1" t="s">
        <v>27</v>
      </c>
      <c r="H25" s="1" t="s">
        <v>34</v>
      </c>
      <c r="I25" s="1" t="s">
        <v>35</v>
      </c>
    </row>
    <row r="26" spans="3:14" x14ac:dyDescent="0.25">
      <c r="G26" s="1" t="s">
        <v>28</v>
      </c>
      <c r="H26" s="1" t="s">
        <v>34</v>
      </c>
      <c r="I26" s="1" t="s">
        <v>37</v>
      </c>
    </row>
    <row r="27" spans="3:14" x14ac:dyDescent="0.25">
      <c r="G27" s="1" t="s">
        <v>29</v>
      </c>
      <c r="H27" s="1" t="s">
        <v>34</v>
      </c>
      <c r="I27" s="1" t="s">
        <v>36</v>
      </c>
    </row>
    <row r="28" spans="3:14" x14ac:dyDescent="0.25">
      <c r="G28" s="1" t="s">
        <v>30</v>
      </c>
      <c r="H28" s="1" t="s">
        <v>34</v>
      </c>
      <c r="I28" s="1" t="s">
        <v>38</v>
      </c>
    </row>
    <row r="31" spans="3:14" x14ac:dyDescent="0.25">
      <c r="F31" s="11" t="s">
        <v>41</v>
      </c>
      <c r="G31" s="11" t="s">
        <v>25</v>
      </c>
      <c r="H31" s="11" t="s">
        <v>42</v>
      </c>
      <c r="I31" s="12"/>
    </row>
    <row r="32" spans="3:14" x14ac:dyDescent="0.25">
      <c r="F32" s="10">
        <v>1</v>
      </c>
      <c r="G32" s="10" t="s">
        <v>26</v>
      </c>
      <c r="H32" s="10" t="s">
        <v>44</v>
      </c>
      <c r="M32" t="s">
        <v>43</v>
      </c>
    </row>
    <row r="33" spans="5:13" x14ac:dyDescent="0.25">
      <c r="F33" s="10">
        <v>2</v>
      </c>
      <c r="G33" s="10" t="s">
        <v>27</v>
      </c>
      <c r="H33" s="10" t="s">
        <v>45</v>
      </c>
      <c r="M33" t="s">
        <v>44</v>
      </c>
    </row>
    <row r="34" spans="5:13" x14ac:dyDescent="0.25">
      <c r="F34" s="10">
        <v>3</v>
      </c>
      <c r="G34" s="10" t="s">
        <v>39</v>
      </c>
      <c r="H34" s="10" t="s">
        <v>47</v>
      </c>
      <c r="M34" t="s">
        <v>45</v>
      </c>
    </row>
    <row r="35" spans="5:13" x14ac:dyDescent="0.25">
      <c r="F35" s="10">
        <v>4</v>
      </c>
      <c r="G35" s="10" t="s">
        <v>40</v>
      </c>
      <c r="H35" s="10" t="s">
        <v>47</v>
      </c>
      <c r="M35" t="s">
        <v>46</v>
      </c>
    </row>
    <row r="36" spans="5:13" x14ac:dyDescent="0.25">
      <c r="M36" t="s">
        <v>47</v>
      </c>
    </row>
    <row r="37" spans="5:13" x14ac:dyDescent="0.25">
      <c r="M37" t="s">
        <v>48</v>
      </c>
    </row>
    <row r="41" spans="5:13" x14ac:dyDescent="0.25">
      <c r="E41" s="14" t="s">
        <v>25</v>
      </c>
      <c r="F41" s="14" t="s">
        <v>54</v>
      </c>
      <c r="G41" s="14" t="s">
        <v>55</v>
      </c>
      <c r="H41" s="14" t="s">
        <v>56</v>
      </c>
      <c r="I41" s="14" t="s">
        <v>61</v>
      </c>
      <c r="J41" s="14" t="s">
        <v>67</v>
      </c>
      <c r="K41" s="14" t="s">
        <v>57</v>
      </c>
      <c r="L41" s="13"/>
    </row>
    <row r="42" spans="5:13" x14ac:dyDescent="0.25">
      <c r="E42" s="10" t="s">
        <v>49</v>
      </c>
      <c r="F42" s="10" t="str">
        <f>UPPER(E42)</f>
        <v>SURESH J</v>
      </c>
      <c r="G42" s="10" t="str">
        <f>LOWER(E42)</f>
        <v>suresh j</v>
      </c>
      <c r="H42" s="10" t="s">
        <v>58</v>
      </c>
      <c r="I42" s="10" t="s">
        <v>39</v>
      </c>
      <c r="J42" s="10" t="s">
        <v>64</v>
      </c>
      <c r="K42" s="10" t="str">
        <f>CONCATENATE(I42," ",J42)</f>
        <v>Suresh J</v>
      </c>
      <c r="L42" s="13"/>
    </row>
    <row r="43" spans="5:13" x14ac:dyDescent="0.25">
      <c r="E43" s="10" t="s">
        <v>50</v>
      </c>
      <c r="F43" s="10" t="str">
        <f>UPPER(E43)</f>
        <v>SARAN</v>
      </c>
      <c r="G43" s="10" t="str">
        <f>LOWER(E43)</f>
        <v>saran</v>
      </c>
      <c r="H43" s="10" t="s">
        <v>62</v>
      </c>
      <c r="I43" s="10" t="s">
        <v>26</v>
      </c>
      <c r="J43" s="10" t="s">
        <v>65</v>
      </c>
      <c r="K43" s="10" t="str">
        <f>CONCATENATE(I43," ",J43)</f>
        <v>Saran Kumar</v>
      </c>
      <c r="L43" s="13"/>
    </row>
    <row r="44" spans="5:13" x14ac:dyDescent="0.25">
      <c r="E44" s="10" t="s">
        <v>51</v>
      </c>
      <c r="F44" s="10" t="str">
        <f>UPPER(E44)</f>
        <v>SHYAM</v>
      </c>
      <c r="G44" s="10" t="str">
        <f>LOWER(E44)</f>
        <v>shyam</v>
      </c>
      <c r="H44" s="10" t="s">
        <v>27</v>
      </c>
      <c r="I44" s="10" t="s">
        <v>27</v>
      </c>
      <c r="J44" s="10"/>
      <c r="K44" s="10" t="str">
        <f>CONCATENATE(I44," ",J44)</f>
        <v xml:space="preserve">Shyam </v>
      </c>
      <c r="L44" s="13"/>
    </row>
    <row r="45" spans="5:13" x14ac:dyDescent="0.25">
      <c r="E45" s="10" t="s">
        <v>52</v>
      </c>
      <c r="F45" s="10" t="str">
        <f>UPPER(E45)</f>
        <v>GAZALLA</v>
      </c>
      <c r="G45" s="10" t="str">
        <f>LOWER(E45)</f>
        <v>gazalla</v>
      </c>
      <c r="H45" s="10" t="s">
        <v>63</v>
      </c>
      <c r="I45" s="10" t="s">
        <v>59</v>
      </c>
      <c r="J45" s="10" t="s">
        <v>66</v>
      </c>
      <c r="K45" s="10" t="str">
        <f>CONCATENATE(I45," ",J45)</f>
        <v>Gazalla Fathima</v>
      </c>
      <c r="L45" s="13"/>
    </row>
    <row r="46" spans="5:13" x14ac:dyDescent="0.25">
      <c r="E46" s="10" t="s">
        <v>53</v>
      </c>
      <c r="F46" s="10" t="str">
        <f>UPPER(E46)</f>
        <v>ANAND</v>
      </c>
      <c r="G46" s="10" t="str">
        <f>LOWER(E46)</f>
        <v>anand</v>
      </c>
      <c r="H46" s="10" t="s">
        <v>60</v>
      </c>
      <c r="I46" s="10" t="s">
        <v>60</v>
      </c>
      <c r="J46" s="10"/>
      <c r="K46" s="10" t="str">
        <f>CONCATENATE(I46," ",J46)</f>
        <v xml:space="preserve">Anand </v>
      </c>
      <c r="L46" s="13"/>
    </row>
    <row r="49" spans="3:11" x14ac:dyDescent="0.25">
      <c r="E49" s="12"/>
      <c r="F49" s="20"/>
    </row>
    <row r="51" spans="3:11" ht="30" x14ac:dyDescent="0.25">
      <c r="C51" s="16" t="s">
        <v>25</v>
      </c>
      <c r="D51" s="16" t="s">
        <v>68</v>
      </c>
      <c r="E51" s="16" t="s">
        <v>69</v>
      </c>
      <c r="F51" s="16" t="s">
        <v>70</v>
      </c>
      <c r="G51" s="16" t="s">
        <v>71</v>
      </c>
      <c r="H51" s="16" t="s">
        <v>72</v>
      </c>
      <c r="I51" s="16" t="s">
        <v>73</v>
      </c>
    </row>
    <row r="52" spans="3:11" x14ac:dyDescent="0.25">
      <c r="C52" s="17" t="s">
        <v>74</v>
      </c>
      <c r="D52" s="21" t="s">
        <v>75</v>
      </c>
      <c r="E52" s="17" t="s">
        <v>76</v>
      </c>
      <c r="F52" s="19" t="e">
        <f ca="1">(K55-D52)/365</f>
        <v>#VALUE!</v>
      </c>
      <c r="G52" s="17" t="s">
        <v>77</v>
      </c>
      <c r="H52" s="17" t="str">
        <f>LEFT(G52,LEN(G52)-8)</f>
        <v>Lab</v>
      </c>
      <c r="I52" s="17" t="str">
        <f>RIGHT(G52,7)</f>
        <v>02 2099</v>
      </c>
      <c r="J52" s="18"/>
    </row>
    <row r="53" spans="3:11" ht="30" x14ac:dyDescent="0.25">
      <c r="C53" s="17" t="s">
        <v>78</v>
      </c>
      <c r="D53" s="21" t="s">
        <v>79</v>
      </c>
      <c r="E53" s="17" t="s">
        <v>80</v>
      </c>
      <c r="F53" s="17"/>
      <c r="G53" s="17" t="s">
        <v>81</v>
      </c>
      <c r="H53" s="17" t="str">
        <f t="shared" ref="H53:H66" si="2">LEFT(G53,LEN(G53)-8)</f>
        <v>Central</v>
      </c>
      <c r="I53" s="17" t="str">
        <f t="shared" ref="I53:I67" si="3">RIGHT(G53,7)</f>
        <v>02 2770</v>
      </c>
    </row>
    <row r="54" spans="3:11" x14ac:dyDescent="0.25">
      <c r="C54" s="17" t="s">
        <v>82</v>
      </c>
      <c r="D54" s="21" t="s">
        <v>83</v>
      </c>
      <c r="E54" s="17" t="s">
        <v>84</v>
      </c>
      <c r="F54" s="17"/>
      <c r="G54" s="17" t="s">
        <v>85</v>
      </c>
      <c r="H54" s="17" t="str">
        <f t="shared" si="2"/>
        <v>HQ</v>
      </c>
      <c r="I54" s="17" t="str">
        <f t="shared" si="3"/>
        <v>06 2110</v>
      </c>
      <c r="K54" t="s">
        <v>119</v>
      </c>
    </row>
    <row r="55" spans="3:11" x14ac:dyDescent="0.25">
      <c r="C55" s="17" t="s">
        <v>86</v>
      </c>
      <c r="D55" s="21" t="s">
        <v>87</v>
      </c>
      <c r="E55" s="17" t="s">
        <v>88</v>
      </c>
      <c r="F55" s="17"/>
      <c r="G55" s="17" t="s">
        <v>89</v>
      </c>
      <c r="H55" s="17" t="str">
        <f t="shared" si="2"/>
        <v>HQ</v>
      </c>
      <c r="I55" s="17" t="str">
        <f t="shared" si="3"/>
        <v>04 2066</v>
      </c>
      <c r="K55" s="15">
        <f ca="1">TODAY()</f>
        <v>45211</v>
      </c>
    </row>
    <row r="56" spans="3:11" x14ac:dyDescent="0.25">
      <c r="C56" s="17" t="s">
        <v>90</v>
      </c>
      <c r="D56" s="21" t="s">
        <v>91</v>
      </c>
      <c r="E56" s="17" t="s">
        <v>92</v>
      </c>
      <c r="F56" s="17"/>
      <c r="G56" s="17" t="s">
        <v>93</v>
      </c>
      <c r="H56" s="17" t="str">
        <f t="shared" si="2"/>
        <v>HQ</v>
      </c>
      <c r="I56" s="17" t="str">
        <f t="shared" si="3"/>
        <v>08 2511</v>
      </c>
    </row>
    <row r="57" spans="3:11" ht="30" x14ac:dyDescent="0.25">
      <c r="C57" s="17" t="s">
        <v>94</v>
      </c>
      <c r="D57" s="21" t="s">
        <v>95</v>
      </c>
      <c r="E57" s="17" t="s">
        <v>96</v>
      </c>
      <c r="F57" s="17"/>
      <c r="G57" s="17" t="s">
        <v>97</v>
      </c>
      <c r="H57" s="17" t="str">
        <f t="shared" si="2"/>
        <v>HQ</v>
      </c>
      <c r="I57" s="17" t="str">
        <f t="shared" si="3"/>
        <v>09 2065</v>
      </c>
    </row>
    <row r="58" spans="3:11" x14ac:dyDescent="0.25">
      <c r="C58" s="17" t="s">
        <v>98</v>
      </c>
      <c r="D58" s="21">
        <v>38414</v>
      </c>
      <c r="E58" s="17" t="s">
        <v>92</v>
      </c>
      <c r="F58" s="19">
        <f ca="1">(K55-D58)/365</f>
        <v>18.621917808219177</v>
      </c>
      <c r="G58" s="17" t="s">
        <v>99</v>
      </c>
      <c r="H58" s="17" t="str">
        <f t="shared" si="2"/>
        <v>HQ</v>
      </c>
      <c r="I58" s="17" t="str">
        <f t="shared" si="3"/>
        <v>03 2334</v>
      </c>
    </row>
    <row r="59" spans="3:11" ht="30" x14ac:dyDescent="0.25">
      <c r="C59" s="17" t="s">
        <v>100</v>
      </c>
      <c r="D59" s="21" t="s">
        <v>101</v>
      </c>
      <c r="E59" s="17" t="s">
        <v>92</v>
      </c>
      <c r="F59" s="19"/>
      <c r="G59" s="17" t="s">
        <v>81</v>
      </c>
      <c r="H59" s="17" t="str">
        <f t="shared" si="2"/>
        <v>Central</v>
      </c>
      <c r="I59" s="17" t="str">
        <f t="shared" si="3"/>
        <v>02 2770</v>
      </c>
    </row>
    <row r="60" spans="3:11" x14ac:dyDescent="0.25">
      <c r="C60" s="17" t="s">
        <v>102</v>
      </c>
      <c r="D60" s="21" t="s">
        <v>103</v>
      </c>
      <c r="E60" s="17" t="s">
        <v>84</v>
      </c>
      <c r="F60" s="17"/>
      <c r="G60" s="17" t="s">
        <v>104</v>
      </c>
      <c r="H60" s="17" t="str">
        <f t="shared" si="2"/>
        <v>HQ</v>
      </c>
      <c r="I60" s="17" t="str">
        <f t="shared" si="3"/>
        <v>10 2356</v>
      </c>
    </row>
    <row r="61" spans="3:11" x14ac:dyDescent="0.25">
      <c r="C61" s="17" t="s">
        <v>105</v>
      </c>
      <c r="D61" s="21" t="s">
        <v>106</v>
      </c>
      <c r="E61" s="17" t="s">
        <v>92</v>
      </c>
      <c r="F61" s="17"/>
      <c r="G61" s="17" t="s">
        <v>107</v>
      </c>
      <c r="H61" s="17" t="str">
        <f t="shared" si="2"/>
        <v>HQ</v>
      </c>
      <c r="I61" s="17" t="str">
        <f t="shared" si="3"/>
        <v>23 2985</v>
      </c>
    </row>
    <row r="62" spans="3:11" x14ac:dyDescent="0.25">
      <c r="C62" s="17" t="s">
        <v>108</v>
      </c>
      <c r="D62" s="21" t="s">
        <v>109</v>
      </c>
      <c r="E62" s="17" t="s">
        <v>110</v>
      </c>
      <c r="F62" s="17"/>
      <c r="G62" s="17" t="s">
        <v>93</v>
      </c>
      <c r="H62" s="17" t="str">
        <f t="shared" si="2"/>
        <v>HQ</v>
      </c>
      <c r="I62" s="17" t="str">
        <f t="shared" si="3"/>
        <v>08 2511</v>
      </c>
    </row>
    <row r="63" spans="3:11" x14ac:dyDescent="0.25">
      <c r="C63" s="17" t="s">
        <v>111</v>
      </c>
      <c r="D63" s="21" t="s">
        <v>112</v>
      </c>
      <c r="E63" s="17" t="s">
        <v>84</v>
      </c>
      <c r="F63" s="17"/>
      <c r="G63" s="17" t="s">
        <v>77</v>
      </c>
      <c r="H63" s="17" t="str">
        <f t="shared" si="2"/>
        <v>Lab</v>
      </c>
      <c r="I63" s="17" t="str">
        <f t="shared" si="3"/>
        <v>02 2099</v>
      </c>
    </row>
    <row r="64" spans="3:11" ht="30" x14ac:dyDescent="0.25">
      <c r="C64" s="17" t="s">
        <v>113</v>
      </c>
      <c r="D64" s="21">
        <v>34702</v>
      </c>
      <c r="E64" s="17" t="s">
        <v>114</v>
      </c>
      <c r="F64" s="19">
        <f ca="1">($K$55-D64)/365</f>
        <v>28.791780821917808</v>
      </c>
      <c r="G64" s="17" t="s">
        <v>99</v>
      </c>
      <c r="H64" s="17" t="str">
        <f t="shared" si="2"/>
        <v>HQ</v>
      </c>
      <c r="I64" s="17" t="str">
        <f t="shared" si="3"/>
        <v>03 2334</v>
      </c>
    </row>
    <row r="65" spans="3:9" x14ac:dyDescent="0.25">
      <c r="C65" s="17" t="s">
        <v>115</v>
      </c>
      <c r="D65" s="21" t="s">
        <v>116</v>
      </c>
      <c r="E65" s="17" t="s">
        <v>80</v>
      </c>
      <c r="F65" s="19" t="e">
        <f ca="1">($K$55-D65)/365</f>
        <v>#VALUE!</v>
      </c>
      <c r="G65" s="17" t="s">
        <v>107</v>
      </c>
      <c r="H65" s="17" t="str">
        <f t="shared" si="2"/>
        <v>HQ</v>
      </c>
      <c r="I65" s="17" t="str">
        <f t="shared" si="3"/>
        <v>23 2985</v>
      </c>
    </row>
    <row r="66" spans="3:9" ht="30" x14ac:dyDescent="0.25">
      <c r="C66" s="17" t="s">
        <v>117</v>
      </c>
      <c r="D66" s="21">
        <v>36871</v>
      </c>
      <c r="E66" s="17" t="s">
        <v>80</v>
      </c>
      <c r="F66" s="19">
        <f ca="1">($K$55-D66)/365</f>
        <v>22.849315068493151</v>
      </c>
      <c r="G66" s="17" t="s">
        <v>81</v>
      </c>
      <c r="H66" s="17" t="str">
        <f t="shared" si="2"/>
        <v>Central</v>
      </c>
      <c r="I66" s="17" t="str">
        <f t="shared" si="3"/>
        <v>02 2770</v>
      </c>
    </row>
    <row r="67" spans="3:9" ht="30" x14ac:dyDescent="0.25">
      <c r="C67" s="17" t="s">
        <v>118</v>
      </c>
      <c r="D67" s="21">
        <v>36138</v>
      </c>
      <c r="E67" s="17" t="s">
        <v>92</v>
      </c>
      <c r="F67" s="19">
        <f ca="1">($K$55-D67)/365</f>
        <v>24.857534246575341</v>
      </c>
      <c r="G67" s="17" t="s">
        <v>81</v>
      </c>
      <c r="H67" s="17"/>
      <c r="I67" s="17" t="str">
        <f t="shared" si="3"/>
        <v>02 2770</v>
      </c>
    </row>
    <row r="73" spans="3:9" x14ac:dyDescent="0.25">
      <c r="C73" s="1"/>
      <c r="D73" s="1">
        <v>2</v>
      </c>
      <c r="E73" s="1">
        <v>3</v>
      </c>
      <c r="F73" s="1">
        <v>4</v>
      </c>
      <c r="G73" s="1">
        <v>5</v>
      </c>
      <c r="H73" s="1">
        <v>6</v>
      </c>
    </row>
    <row r="74" spans="3:9" x14ac:dyDescent="0.25">
      <c r="C74" s="1">
        <v>2</v>
      </c>
      <c r="D74" s="1">
        <f>D$73*$C74</f>
        <v>4</v>
      </c>
      <c r="E74" s="1">
        <f>E$73*$C74</f>
        <v>6</v>
      </c>
      <c r="F74" s="1">
        <f>F$73*$C74</f>
        <v>8</v>
      </c>
      <c r="G74" s="1">
        <f>G$73*$C74</f>
        <v>10</v>
      </c>
      <c r="H74" s="1">
        <f>H$73*$C74</f>
        <v>12</v>
      </c>
    </row>
    <row r="75" spans="3:9" x14ac:dyDescent="0.25">
      <c r="C75" s="1">
        <v>3</v>
      </c>
      <c r="D75" s="1">
        <f t="shared" ref="D75:H78" si="4">D$73*$C75</f>
        <v>6</v>
      </c>
      <c r="E75" s="1">
        <f t="shared" si="4"/>
        <v>9</v>
      </c>
      <c r="F75" s="1">
        <f t="shared" si="4"/>
        <v>12</v>
      </c>
      <c r="G75" s="1">
        <f t="shared" si="4"/>
        <v>15</v>
      </c>
      <c r="H75" s="1">
        <f t="shared" si="4"/>
        <v>18</v>
      </c>
    </row>
    <row r="76" spans="3:9" x14ac:dyDescent="0.25">
      <c r="C76" s="1">
        <v>4</v>
      </c>
      <c r="D76" s="1">
        <f t="shared" si="4"/>
        <v>8</v>
      </c>
      <c r="E76" s="1">
        <f t="shared" si="4"/>
        <v>12</v>
      </c>
      <c r="F76" s="1">
        <f t="shared" si="4"/>
        <v>16</v>
      </c>
      <c r="G76" s="1">
        <f t="shared" si="4"/>
        <v>20</v>
      </c>
      <c r="H76" s="1">
        <f t="shared" si="4"/>
        <v>24</v>
      </c>
    </row>
    <row r="77" spans="3:9" x14ac:dyDescent="0.25">
      <c r="C77" s="1">
        <v>5</v>
      </c>
      <c r="D77" s="1">
        <f t="shared" si="4"/>
        <v>10</v>
      </c>
      <c r="E77" s="1">
        <f t="shared" si="4"/>
        <v>15</v>
      </c>
      <c r="F77" s="1">
        <f t="shared" si="4"/>
        <v>20</v>
      </c>
      <c r="G77" s="1">
        <f t="shared" si="4"/>
        <v>25</v>
      </c>
      <c r="H77" s="1">
        <f t="shared" si="4"/>
        <v>30</v>
      </c>
    </row>
    <row r="78" spans="3:9" x14ac:dyDescent="0.25">
      <c r="C78" s="1">
        <v>6</v>
      </c>
      <c r="D78" s="1">
        <f t="shared" si="4"/>
        <v>12</v>
      </c>
      <c r="E78" s="1">
        <f t="shared" si="4"/>
        <v>18</v>
      </c>
      <c r="F78" s="1">
        <f t="shared" si="4"/>
        <v>24</v>
      </c>
      <c r="G78" s="1">
        <f t="shared" si="4"/>
        <v>30</v>
      </c>
      <c r="H78" s="1">
        <f t="shared" si="4"/>
        <v>36</v>
      </c>
    </row>
    <row r="81" spans="3:11" x14ac:dyDescent="0.25">
      <c r="K81" t="s">
        <v>141</v>
      </c>
    </row>
    <row r="82" spans="3:11" x14ac:dyDescent="0.25">
      <c r="K82" t="s">
        <v>142</v>
      </c>
    </row>
    <row r="83" spans="3:11" x14ac:dyDescent="0.25">
      <c r="K83" t="s">
        <v>143</v>
      </c>
    </row>
    <row r="84" spans="3:11" ht="16.5" x14ac:dyDescent="0.25">
      <c r="C84" s="23"/>
      <c r="K84" t="s">
        <v>144</v>
      </c>
    </row>
    <row r="85" spans="3:11" x14ac:dyDescent="0.25">
      <c r="K85" t="s">
        <v>145</v>
      </c>
    </row>
    <row r="86" spans="3:11" ht="16.5" x14ac:dyDescent="0.25">
      <c r="C86" s="23"/>
      <c r="K86" t="s">
        <v>146</v>
      </c>
    </row>
    <row r="87" spans="3:11" x14ac:dyDescent="0.25">
      <c r="K87" t="s">
        <v>147</v>
      </c>
    </row>
    <row r="88" spans="3:11" ht="33" x14ac:dyDescent="0.25">
      <c r="C88" s="28" t="s">
        <v>120</v>
      </c>
      <c r="D88" s="28" t="s">
        <v>121</v>
      </c>
      <c r="E88" s="28" t="s">
        <v>122</v>
      </c>
      <c r="F88" s="28" t="s">
        <v>123</v>
      </c>
      <c r="G88" s="28" t="s">
        <v>124</v>
      </c>
      <c r="H88" s="28" t="s">
        <v>125</v>
      </c>
      <c r="I88" s="28" t="s">
        <v>140</v>
      </c>
    </row>
    <row r="89" spans="3:11" ht="16.5" x14ac:dyDescent="0.25">
      <c r="C89" s="26">
        <v>5001</v>
      </c>
      <c r="D89" s="26" t="s">
        <v>126</v>
      </c>
      <c r="E89" s="26">
        <v>5876</v>
      </c>
      <c r="F89" s="26">
        <v>6</v>
      </c>
      <c r="G89" s="26">
        <v>45</v>
      </c>
      <c r="H89" s="26" t="s">
        <v>127</v>
      </c>
      <c r="I89" s="1">
        <f>IF(AND(E89&lt;=5000,F89&gt;4),E89+10000,IF(AND(H89="Manager",F89&gt;=4),E89+5000,E89))</f>
        <v>10876</v>
      </c>
    </row>
    <row r="90" spans="3:11" ht="16.5" x14ac:dyDescent="0.25">
      <c r="C90" s="26">
        <v>5002</v>
      </c>
      <c r="D90" s="26" t="s">
        <v>128</v>
      </c>
      <c r="E90" s="26">
        <v>5613</v>
      </c>
      <c r="F90" s="26">
        <v>3</v>
      </c>
      <c r="G90" s="26">
        <v>28</v>
      </c>
      <c r="H90" s="26" t="s">
        <v>127</v>
      </c>
      <c r="I90" s="1">
        <f t="shared" ref="I90:I98" si="5">IF(AND(E90&lt;5000,F90&gt;4),E90+10000,IF(AND(H90="Manager",F90&gt;=4),E90+5000,E90))</f>
        <v>5613</v>
      </c>
      <c r="J90" s="27"/>
    </row>
    <row r="91" spans="3:11" ht="16.5" x14ac:dyDescent="0.25">
      <c r="C91" s="26">
        <v>5003</v>
      </c>
      <c r="D91" s="26" t="s">
        <v>129</v>
      </c>
      <c r="E91" s="26">
        <v>3211</v>
      </c>
      <c r="F91" s="26">
        <v>6</v>
      </c>
      <c r="G91" s="26">
        <v>27</v>
      </c>
      <c r="H91" s="26" t="s">
        <v>130</v>
      </c>
      <c r="I91" s="1">
        <f t="shared" si="5"/>
        <v>13211</v>
      </c>
    </row>
    <row r="92" spans="3:11" ht="16.5" x14ac:dyDescent="0.25">
      <c r="C92" s="26">
        <v>5004</v>
      </c>
      <c r="D92" s="26" t="s">
        <v>131</v>
      </c>
      <c r="E92" s="26">
        <v>2799</v>
      </c>
      <c r="F92" s="26">
        <v>2</v>
      </c>
      <c r="G92" s="26">
        <v>25</v>
      </c>
      <c r="H92" s="26" t="s">
        <v>127</v>
      </c>
      <c r="I92" s="1">
        <f t="shared" si="5"/>
        <v>2799</v>
      </c>
    </row>
    <row r="93" spans="3:11" ht="16.5" x14ac:dyDescent="0.25">
      <c r="C93" s="26">
        <v>5005</v>
      </c>
      <c r="D93" s="26" t="s">
        <v>132</v>
      </c>
      <c r="E93" s="26">
        <v>6047</v>
      </c>
      <c r="F93" s="26">
        <v>1</v>
      </c>
      <c r="G93" s="26">
        <v>25</v>
      </c>
      <c r="H93" s="26" t="s">
        <v>110</v>
      </c>
      <c r="I93" s="1">
        <f t="shared" si="5"/>
        <v>6047</v>
      </c>
    </row>
    <row r="94" spans="3:11" ht="16.5" x14ac:dyDescent="0.25">
      <c r="C94" s="26">
        <v>5006</v>
      </c>
      <c r="D94" s="26" t="s">
        <v>133</v>
      </c>
      <c r="E94" s="26">
        <v>6465</v>
      </c>
      <c r="F94" s="26">
        <v>5</v>
      </c>
      <c r="G94" s="26">
        <v>32</v>
      </c>
      <c r="H94" s="26" t="s">
        <v>134</v>
      </c>
      <c r="I94" s="1">
        <f t="shared" si="5"/>
        <v>6465</v>
      </c>
    </row>
    <row r="95" spans="3:11" ht="16.5" x14ac:dyDescent="0.25">
      <c r="C95" s="26">
        <v>5007</v>
      </c>
      <c r="D95" s="26" t="s">
        <v>135</v>
      </c>
      <c r="E95" s="26">
        <v>5665</v>
      </c>
      <c r="F95" s="26">
        <v>2</v>
      </c>
      <c r="G95" s="26">
        <v>26</v>
      </c>
      <c r="H95" s="26" t="s">
        <v>127</v>
      </c>
      <c r="I95" s="1">
        <f t="shared" si="5"/>
        <v>5665</v>
      </c>
    </row>
    <row r="96" spans="3:11" ht="16.5" x14ac:dyDescent="0.25">
      <c r="C96" s="26">
        <v>5008</v>
      </c>
      <c r="D96" s="26" t="s">
        <v>136</v>
      </c>
      <c r="E96" s="26">
        <v>7422</v>
      </c>
      <c r="F96" s="26">
        <v>5</v>
      </c>
      <c r="G96" s="26">
        <v>26</v>
      </c>
      <c r="H96" s="26" t="s">
        <v>137</v>
      </c>
      <c r="I96" s="1">
        <f t="shared" si="5"/>
        <v>7422</v>
      </c>
    </row>
    <row r="97" spans="3:10" ht="16.5" x14ac:dyDescent="0.25">
      <c r="C97" s="26">
        <v>5009</v>
      </c>
      <c r="D97" s="26" t="s">
        <v>138</v>
      </c>
      <c r="E97" s="26">
        <v>3121</v>
      </c>
      <c r="F97" s="26">
        <v>4</v>
      </c>
      <c r="G97" s="26">
        <v>28</v>
      </c>
      <c r="H97" s="26" t="s">
        <v>127</v>
      </c>
      <c r="I97" s="1">
        <f t="shared" si="5"/>
        <v>8121</v>
      </c>
    </row>
    <row r="98" spans="3:10" ht="16.5" x14ac:dyDescent="0.25">
      <c r="C98" s="26">
        <v>5010</v>
      </c>
      <c r="D98" s="26" t="s">
        <v>139</v>
      </c>
      <c r="E98" s="26">
        <v>2680</v>
      </c>
      <c r="F98" s="26">
        <v>6</v>
      </c>
      <c r="G98" s="26">
        <v>27</v>
      </c>
      <c r="H98" s="26" t="s">
        <v>134</v>
      </c>
      <c r="I98" s="1">
        <f t="shared" si="5"/>
        <v>12680</v>
      </c>
      <c r="J98" s="24"/>
    </row>
    <row r="99" spans="3:10" x14ac:dyDescent="0.25">
      <c r="J99" s="24"/>
    </row>
    <row r="100" spans="3:10" ht="16.5" x14ac:dyDescent="0.25">
      <c r="C100" s="23"/>
      <c r="J100" s="24"/>
    </row>
    <row r="102" spans="3:10" ht="16.5" x14ac:dyDescent="0.25">
      <c r="C102" s="23"/>
    </row>
    <row r="104" spans="3:10" ht="16.5" x14ac:dyDescent="0.25">
      <c r="C104" s="23"/>
    </row>
    <row r="106" spans="3:10" ht="16.5" x14ac:dyDescent="0.25">
      <c r="C106" s="25"/>
    </row>
    <row r="107" spans="3:10" ht="16.5" x14ac:dyDescent="0.25">
      <c r="C107" s="25"/>
    </row>
    <row r="108" spans="3:10" ht="16.5" x14ac:dyDescent="0.25">
      <c r="C108" s="25"/>
    </row>
    <row r="110" spans="3:10" ht="16.5" x14ac:dyDescent="0.25">
      <c r="C110" s="23"/>
    </row>
    <row r="112" spans="3:10" ht="16.5" x14ac:dyDescent="0.25">
      <c r="C112" s="23"/>
    </row>
  </sheetData>
  <autoFilter ref="C5:N5">
    <sortState ref="C6:N18">
      <sortCondition descending="1" ref="D5"/>
    </sortState>
  </autoFilter>
  <dataValidations count="6">
    <dataValidation type="list" allowBlank="1" showInputMessage="1" showErrorMessage="1" sqref="H24:H28">
      <formula1>"Yes,No"</formula1>
    </dataValidation>
    <dataValidation type="list" allowBlank="1" showInputMessage="1" showErrorMessage="1" sqref="I24:I28">
      <formula1>Course</formula1>
    </dataValidation>
    <dataValidation type="textLength" allowBlank="1" showInputMessage="1" showErrorMessage="1" error="Recheck your name" prompt="Please enter your name with textlength 1-8" sqref="G32:G39">
      <formula1>1</formula1>
      <formula2>8</formula2>
    </dataValidation>
    <dataValidation type="whole" allowBlank="1" showInputMessage="1" showErrorMessage="1" error="Did you understand or not" promptTitle="Enter your Roll no 1-5" prompt="Please Enter your Roll no 1-5" sqref="F33:F35">
      <formula1>1</formula1>
      <formula2>5</formula2>
    </dataValidation>
    <dataValidation type="list" allowBlank="1" showInputMessage="1" showErrorMessage="1" sqref="H32:H35">
      <formula1>$M$32:$M$37</formula1>
    </dataValidation>
    <dataValidation type="whole" errorStyle="warning" allowBlank="1" showInputMessage="1" showErrorMessage="1" error="Did you understand or not" promptTitle="Enter your Roll no 1-5" prompt="Please Ensure your Roll no is 1-5" sqref="F32">
      <formula1>1</formula1>
      <formula2>5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Q35"/>
  <sheetViews>
    <sheetView showGridLines="0" zoomScale="85" zoomScaleNormal="85" workbookViewId="0">
      <selection activeCell="P20" sqref="P20"/>
    </sheetView>
  </sheetViews>
  <sheetFormatPr defaultRowHeight="15" x14ac:dyDescent="0.25"/>
  <sheetData>
    <row r="5" spans="4:17" ht="30" customHeight="1" x14ac:dyDescent="0.25">
      <c r="D5" s="29" t="s">
        <v>0</v>
      </c>
      <c r="E5" s="29" t="s">
        <v>1</v>
      </c>
      <c r="F5" s="29" t="s">
        <v>15</v>
      </c>
      <c r="G5" s="29" t="s">
        <v>16</v>
      </c>
      <c r="H5" s="29" t="s">
        <v>17</v>
      </c>
      <c r="I5" s="29" t="s">
        <v>18</v>
      </c>
      <c r="J5" s="29" t="s">
        <v>19</v>
      </c>
      <c r="K5" s="29" t="s">
        <v>20</v>
      </c>
      <c r="M5" s="34" t="s">
        <v>178</v>
      </c>
      <c r="N5" s="34"/>
    </row>
    <row r="6" spans="4:17" x14ac:dyDescent="0.25">
      <c r="D6" s="10" t="s">
        <v>148</v>
      </c>
      <c r="E6" s="10">
        <v>1006</v>
      </c>
      <c r="F6" s="10">
        <v>292</v>
      </c>
      <c r="G6" s="10">
        <v>1203</v>
      </c>
      <c r="H6" s="10">
        <v>338</v>
      </c>
      <c r="I6" s="10">
        <v>1656</v>
      </c>
      <c r="J6" s="10">
        <v>1557</v>
      </c>
      <c r="K6" s="10">
        <v>889</v>
      </c>
      <c r="M6" s="1" t="s">
        <v>179</v>
      </c>
      <c r="N6" s="1" t="s">
        <v>16</v>
      </c>
      <c r="P6" t="s">
        <v>181</v>
      </c>
      <c r="Q6">
        <f>AVERAGE(E6:K6)</f>
        <v>991.57142857142856</v>
      </c>
    </row>
    <row r="7" spans="4:17" x14ac:dyDescent="0.25">
      <c r="D7" s="10" t="s">
        <v>149</v>
      </c>
      <c r="E7" s="10">
        <v>746</v>
      </c>
      <c r="F7" s="10">
        <v>1140</v>
      </c>
      <c r="G7" s="10">
        <v>1754</v>
      </c>
      <c r="H7" s="10">
        <v>793</v>
      </c>
      <c r="I7" s="10">
        <v>1134</v>
      </c>
      <c r="J7" s="10">
        <v>1215</v>
      </c>
      <c r="K7" s="10">
        <v>509</v>
      </c>
      <c r="M7" s="1" t="s">
        <v>148</v>
      </c>
      <c r="N7" s="1">
        <f>VLOOKUP(M7,$D$5:$K$35,4,0)</f>
        <v>1203</v>
      </c>
      <c r="P7" t="s">
        <v>182</v>
      </c>
      <c r="Q7">
        <f ca="1">AVERAGEIF(E6:K6,"&gt;600",E6:J6)</f>
        <v>1262.2</v>
      </c>
    </row>
    <row r="8" spans="4:17" x14ac:dyDescent="0.25">
      <c r="D8" s="10" t="s">
        <v>150</v>
      </c>
      <c r="E8" s="10" t="s">
        <v>190</v>
      </c>
      <c r="F8" s="10">
        <v>1685</v>
      </c>
      <c r="G8" s="10">
        <v>673</v>
      </c>
      <c r="H8" s="10">
        <v>360</v>
      </c>
      <c r="I8" s="10">
        <v>1862</v>
      </c>
      <c r="J8" s="10">
        <v>629</v>
      </c>
      <c r="K8" s="10">
        <v>918</v>
      </c>
      <c r="M8" s="1" t="s">
        <v>164</v>
      </c>
      <c r="N8" s="1">
        <f t="shared" ref="N8:N10" si="0">VLOOKUP(M8,$D$5:$K$35,4,0)</f>
        <v>918</v>
      </c>
    </row>
    <row r="9" spans="4:17" x14ac:dyDescent="0.25">
      <c r="D9" s="10" t="s">
        <v>151</v>
      </c>
      <c r="E9" s="10">
        <v>1169</v>
      </c>
      <c r="F9" s="10">
        <v>1215</v>
      </c>
      <c r="G9" s="10">
        <v>1040</v>
      </c>
      <c r="H9" s="10">
        <v>1636</v>
      </c>
      <c r="I9" s="10">
        <v>697</v>
      </c>
      <c r="J9" s="10">
        <v>1182</v>
      </c>
      <c r="K9" s="10">
        <v>1703</v>
      </c>
      <c r="M9" s="1" t="s">
        <v>172</v>
      </c>
      <c r="N9" s="1">
        <f t="shared" si="0"/>
        <v>1413</v>
      </c>
      <c r="P9" t="s">
        <v>183</v>
      </c>
      <c r="Q9">
        <f>SUM(E6:E12)</f>
        <v>7113</v>
      </c>
    </row>
    <row r="10" spans="4:17" x14ac:dyDescent="0.25">
      <c r="D10" s="10" t="s">
        <v>152</v>
      </c>
      <c r="E10" s="10">
        <v>1761</v>
      </c>
      <c r="F10" s="10">
        <v>1992</v>
      </c>
      <c r="G10" s="10">
        <v>1789</v>
      </c>
      <c r="H10" s="10">
        <v>1851</v>
      </c>
      <c r="I10" s="10">
        <v>1178</v>
      </c>
      <c r="J10" s="10">
        <v>876</v>
      </c>
      <c r="K10" s="10">
        <v>956</v>
      </c>
      <c r="M10" s="1" t="s">
        <v>177</v>
      </c>
      <c r="N10" s="1">
        <f t="shared" si="0"/>
        <v>1984</v>
      </c>
      <c r="P10" t="s">
        <v>184</v>
      </c>
      <c r="Q10">
        <f ca="1">SUMIF(E6:E14,"&gt;600",E6:E11)</f>
        <v>7113</v>
      </c>
    </row>
    <row r="11" spans="4:17" x14ac:dyDescent="0.25">
      <c r="D11" s="10" t="s">
        <v>153</v>
      </c>
      <c r="E11" s="10">
        <v>1109</v>
      </c>
      <c r="F11" s="10">
        <v>1777</v>
      </c>
      <c r="G11" s="10">
        <v>1511</v>
      </c>
      <c r="H11" s="10">
        <v>382</v>
      </c>
      <c r="I11" s="10">
        <v>1511</v>
      </c>
      <c r="J11" s="10">
        <v>1310</v>
      </c>
      <c r="K11" s="10">
        <v>1232</v>
      </c>
      <c r="P11" t="s">
        <v>185</v>
      </c>
    </row>
    <row r="12" spans="4:17" x14ac:dyDescent="0.25">
      <c r="D12" s="10" t="s">
        <v>154</v>
      </c>
      <c r="E12" s="10">
        <v>1322</v>
      </c>
      <c r="F12" s="10">
        <v>1324</v>
      </c>
      <c r="G12" s="10">
        <v>1867</v>
      </c>
      <c r="H12" s="10">
        <v>966</v>
      </c>
      <c r="I12" s="10">
        <v>1987</v>
      </c>
      <c r="J12" s="10">
        <v>1313</v>
      </c>
      <c r="K12" s="10">
        <v>1621</v>
      </c>
    </row>
    <row r="13" spans="4:17" x14ac:dyDescent="0.25">
      <c r="D13" s="10" t="s">
        <v>155</v>
      </c>
      <c r="E13" s="10" t="s">
        <v>191</v>
      </c>
      <c r="F13" s="10">
        <v>1693</v>
      </c>
      <c r="G13" s="10">
        <v>286</v>
      </c>
      <c r="H13" s="10">
        <v>481</v>
      </c>
      <c r="I13" s="10">
        <v>1210</v>
      </c>
      <c r="J13" s="10">
        <v>1310</v>
      </c>
      <c r="K13" s="10">
        <v>499</v>
      </c>
      <c r="M13" s="34" t="s">
        <v>180</v>
      </c>
      <c r="N13" s="34"/>
      <c r="P13" t="s">
        <v>186</v>
      </c>
      <c r="Q13">
        <f>COUNT(E6:E21)</f>
        <v>13</v>
      </c>
    </row>
    <row r="14" spans="4:17" x14ac:dyDescent="0.25">
      <c r="D14" s="10" t="s">
        <v>156</v>
      </c>
      <c r="E14" s="10"/>
      <c r="F14" s="10">
        <v>776</v>
      </c>
      <c r="G14" s="10">
        <v>630</v>
      </c>
      <c r="H14" s="10">
        <v>1836</v>
      </c>
      <c r="I14" s="10">
        <v>1075</v>
      </c>
      <c r="J14" s="10">
        <v>1606</v>
      </c>
      <c r="K14" s="10">
        <v>795</v>
      </c>
      <c r="M14" s="1" t="s">
        <v>179</v>
      </c>
      <c r="N14" s="1" t="s">
        <v>151</v>
      </c>
      <c r="P14" t="s">
        <v>187</v>
      </c>
      <c r="Q14">
        <f>COUNTA(E6:E17)</f>
        <v>11</v>
      </c>
    </row>
    <row r="15" spans="4:17" x14ac:dyDescent="0.25">
      <c r="D15" s="10" t="s">
        <v>157</v>
      </c>
      <c r="E15" s="10">
        <v>1516</v>
      </c>
      <c r="F15" s="10">
        <v>327</v>
      </c>
      <c r="G15" s="10">
        <v>1023</v>
      </c>
      <c r="H15" s="10">
        <v>1509</v>
      </c>
      <c r="I15" s="10">
        <v>909</v>
      </c>
      <c r="J15" s="10">
        <v>1378</v>
      </c>
      <c r="K15" s="10">
        <v>1709</v>
      </c>
      <c r="M15" s="1" t="s">
        <v>1</v>
      </c>
      <c r="N15" s="1">
        <f>HLOOKUP(M15,$D$5:$K$35,5,0)</f>
        <v>1169</v>
      </c>
      <c r="P15" t="s">
        <v>188</v>
      </c>
      <c r="Q15">
        <f>COUNTBLANK(E6:E18)</f>
        <v>1</v>
      </c>
    </row>
    <row r="16" spans="4:17" x14ac:dyDescent="0.25">
      <c r="D16" s="10" t="s">
        <v>158</v>
      </c>
      <c r="E16" s="10">
        <v>391</v>
      </c>
      <c r="F16" s="10">
        <v>1105</v>
      </c>
      <c r="G16" s="10">
        <v>796</v>
      </c>
      <c r="H16" s="10">
        <v>1984</v>
      </c>
      <c r="I16" s="10">
        <v>893</v>
      </c>
      <c r="J16" s="10">
        <v>1661</v>
      </c>
      <c r="K16" s="10">
        <v>786</v>
      </c>
      <c r="M16" s="1" t="s">
        <v>15</v>
      </c>
      <c r="N16" s="1">
        <f t="shared" ref="N16:N18" si="1">HLOOKUP(M16,$D$5:$K$35,5,0)</f>
        <v>1215</v>
      </c>
      <c r="P16" t="s">
        <v>189</v>
      </c>
      <c r="Q16">
        <f>COUNTIF(E6:E22,E6:E16)</f>
        <v>1</v>
      </c>
    </row>
    <row r="17" spans="4:14" x14ac:dyDescent="0.25">
      <c r="D17" s="10" t="s">
        <v>159</v>
      </c>
      <c r="E17" s="10">
        <v>1961</v>
      </c>
      <c r="F17" s="10">
        <v>1062</v>
      </c>
      <c r="G17" s="10">
        <v>1220</v>
      </c>
      <c r="H17" s="10">
        <v>1230</v>
      </c>
      <c r="I17" s="10">
        <v>758</v>
      </c>
      <c r="J17" s="10">
        <v>306</v>
      </c>
      <c r="K17" s="10">
        <v>932</v>
      </c>
      <c r="M17" s="1" t="s">
        <v>16</v>
      </c>
      <c r="N17" s="1">
        <f t="shared" si="1"/>
        <v>1040</v>
      </c>
    </row>
    <row r="18" spans="4:14" x14ac:dyDescent="0.25">
      <c r="D18" s="10" t="s">
        <v>160</v>
      </c>
      <c r="E18" s="10">
        <v>208</v>
      </c>
      <c r="F18" s="10">
        <v>864</v>
      </c>
      <c r="G18" s="10">
        <v>1863</v>
      </c>
      <c r="H18" s="10">
        <v>1441</v>
      </c>
      <c r="I18" s="10">
        <v>383</v>
      </c>
      <c r="J18" s="10">
        <v>1113</v>
      </c>
      <c r="K18" s="10">
        <v>514</v>
      </c>
      <c r="M18" s="1" t="s">
        <v>17</v>
      </c>
      <c r="N18" s="1">
        <f t="shared" si="1"/>
        <v>1636</v>
      </c>
    </row>
    <row r="19" spans="4:14" x14ac:dyDescent="0.25">
      <c r="D19" s="10" t="s">
        <v>161</v>
      </c>
      <c r="E19" s="10">
        <v>1859</v>
      </c>
      <c r="F19" s="10">
        <v>1546</v>
      </c>
      <c r="G19" s="10">
        <v>1644</v>
      </c>
      <c r="H19" s="10">
        <v>220</v>
      </c>
      <c r="I19" s="10">
        <v>952</v>
      </c>
      <c r="J19" s="10">
        <v>841</v>
      </c>
      <c r="K19" s="10">
        <v>866</v>
      </c>
    </row>
    <row r="20" spans="4:14" x14ac:dyDescent="0.25">
      <c r="D20" s="10" t="s">
        <v>162</v>
      </c>
      <c r="E20" s="10">
        <v>699</v>
      </c>
      <c r="F20" s="10">
        <v>1871</v>
      </c>
      <c r="G20" s="10">
        <v>1998</v>
      </c>
      <c r="H20" s="10">
        <v>1750</v>
      </c>
      <c r="I20" s="10">
        <v>1273</v>
      </c>
      <c r="J20" s="10">
        <v>1900</v>
      </c>
      <c r="K20" s="10">
        <v>737</v>
      </c>
    </row>
    <row r="21" spans="4:14" x14ac:dyDescent="0.25">
      <c r="D21" s="10" t="s">
        <v>163</v>
      </c>
      <c r="E21" s="10">
        <v>1518</v>
      </c>
      <c r="F21" s="10">
        <v>1329</v>
      </c>
      <c r="G21" s="10">
        <v>1664</v>
      </c>
      <c r="H21" s="10">
        <v>1608</v>
      </c>
      <c r="I21" s="10">
        <v>306</v>
      </c>
      <c r="J21" s="10">
        <v>399</v>
      </c>
      <c r="K21" s="10">
        <v>1930</v>
      </c>
    </row>
    <row r="22" spans="4:14" x14ac:dyDescent="0.25">
      <c r="D22" s="10" t="s">
        <v>164</v>
      </c>
      <c r="E22" s="10">
        <v>1763</v>
      </c>
      <c r="F22" s="10">
        <v>770</v>
      </c>
      <c r="G22" s="10">
        <v>918</v>
      </c>
      <c r="H22" s="10">
        <v>1161</v>
      </c>
      <c r="I22" s="10">
        <v>1602</v>
      </c>
      <c r="J22" s="10">
        <v>1385</v>
      </c>
      <c r="K22" s="10">
        <v>1272</v>
      </c>
    </row>
    <row r="23" spans="4:14" x14ac:dyDescent="0.25">
      <c r="D23" s="10" t="s">
        <v>165</v>
      </c>
      <c r="E23" s="10">
        <v>1652</v>
      </c>
      <c r="F23" s="10">
        <v>1466</v>
      </c>
      <c r="G23" s="10">
        <v>576</v>
      </c>
      <c r="H23" s="10">
        <v>457</v>
      </c>
      <c r="I23" s="10">
        <v>1716</v>
      </c>
      <c r="J23" s="10">
        <v>1959</v>
      </c>
      <c r="K23" s="10">
        <v>530</v>
      </c>
    </row>
    <row r="24" spans="4:14" x14ac:dyDescent="0.25">
      <c r="D24" s="10" t="s">
        <v>166</v>
      </c>
      <c r="E24" s="10">
        <v>1734</v>
      </c>
      <c r="F24" s="10">
        <v>1303</v>
      </c>
      <c r="G24" s="10">
        <v>1143</v>
      </c>
      <c r="H24" s="10">
        <v>1640</v>
      </c>
      <c r="I24" s="10">
        <v>1527</v>
      </c>
      <c r="J24" s="10">
        <v>686</v>
      </c>
      <c r="K24" s="10">
        <v>958</v>
      </c>
    </row>
    <row r="25" spans="4:14" x14ac:dyDescent="0.25">
      <c r="D25" s="10" t="s">
        <v>167</v>
      </c>
      <c r="E25" s="10">
        <v>735</v>
      </c>
      <c r="F25" s="10">
        <v>1701</v>
      </c>
      <c r="G25" s="10">
        <v>447</v>
      </c>
      <c r="H25" s="10">
        <v>1781</v>
      </c>
      <c r="I25" s="10">
        <v>1500</v>
      </c>
      <c r="J25" s="10">
        <v>644</v>
      </c>
      <c r="K25" s="10">
        <v>1850</v>
      </c>
    </row>
    <row r="26" spans="4:14" x14ac:dyDescent="0.25">
      <c r="D26" s="10" t="s">
        <v>168</v>
      </c>
      <c r="E26" s="10">
        <v>1827</v>
      </c>
      <c r="F26" s="10">
        <v>645</v>
      </c>
      <c r="G26" s="10">
        <v>695</v>
      </c>
      <c r="H26" s="10">
        <v>1586</v>
      </c>
      <c r="I26" s="10">
        <v>1349</v>
      </c>
      <c r="J26" s="10">
        <v>821</v>
      </c>
      <c r="K26" s="10">
        <v>949</v>
      </c>
    </row>
    <row r="27" spans="4:14" x14ac:dyDescent="0.25">
      <c r="D27" s="10" t="s">
        <v>169</v>
      </c>
      <c r="E27" s="10">
        <v>460</v>
      </c>
      <c r="F27" s="10">
        <v>445</v>
      </c>
      <c r="G27" s="10">
        <v>400</v>
      </c>
      <c r="H27" s="10">
        <v>242</v>
      </c>
      <c r="I27" s="10">
        <v>450</v>
      </c>
      <c r="J27" s="10">
        <v>1057</v>
      </c>
      <c r="K27" s="10">
        <v>1191</v>
      </c>
    </row>
    <row r="28" spans="4:14" x14ac:dyDescent="0.25">
      <c r="D28" s="10" t="s">
        <v>170</v>
      </c>
      <c r="E28" s="10">
        <v>1223</v>
      </c>
      <c r="F28" s="10">
        <v>1734</v>
      </c>
      <c r="G28" s="10">
        <v>1845</v>
      </c>
      <c r="H28" s="10">
        <v>1081</v>
      </c>
      <c r="I28" s="10">
        <v>862</v>
      </c>
      <c r="J28" s="10">
        <v>1936</v>
      </c>
      <c r="K28" s="10">
        <v>986</v>
      </c>
    </row>
    <row r="29" spans="4:14" x14ac:dyDescent="0.25">
      <c r="D29" s="10" t="s">
        <v>171</v>
      </c>
      <c r="E29" s="10">
        <v>728</v>
      </c>
      <c r="F29" s="10">
        <v>1166</v>
      </c>
      <c r="G29" s="10">
        <v>513</v>
      </c>
      <c r="H29" s="10">
        <v>250</v>
      </c>
      <c r="I29" s="10">
        <v>962</v>
      </c>
      <c r="J29" s="10">
        <v>282</v>
      </c>
      <c r="K29" s="10">
        <v>1848</v>
      </c>
    </row>
    <row r="30" spans="4:14" x14ac:dyDescent="0.25">
      <c r="D30" s="10" t="s">
        <v>172</v>
      </c>
      <c r="E30" s="10">
        <v>556</v>
      </c>
      <c r="F30" s="10">
        <v>438</v>
      </c>
      <c r="G30" s="10">
        <v>1413</v>
      </c>
      <c r="H30" s="10">
        <v>1454</v>
      </c>
      <c r="I30" s="10">
        <v>1714</v>
      </c>
      <c r="J30" s="10">
        <v>1054</v>
      </c>
      <c r="K30" s="10">
        <v>1795</v>
      </c>
    </row>
    <row r="31" spans="4:14" x14ac:dyDescent="0.25">
      <c r="D31" s="10" t="s">
        <v>173</v>
      </c>
      <c r="E31" s="10">
        <v>1671</v>
      </c>
      <c r="F31" s="10">
        <v>1023</v>
      </c>
      <c r="G31" s="10">
        <v>1270</v>
      </c>
      <c r="H31" s="10">
        <v>1115</v>
      </c>
      <c r="I31" s="10">
        <v>1119</v>
      </c>
      <c r="J31" s="10">
        <v>561</v>
      </c>
      <c r="K31" s="10">
        <v>328</v>
      </c>
    </row>
    <row r="32" spans="4:14" x14ac:dyDescent="0.25">
      <c r="D32" s="10" t="s">
        <v>174</v>
      </c>
      <c r="E32" s="10">
        <v>902</v>
      </c>
      <c r="F32" s="10">
        <v>502</v>
      </c>
      <c r="G32" s="10">
        <v>1979</v>
      </c>
      <c r="H32" s="10">
        <v>636</v>
      </c>
      <c r="I32" s="10">
        <v>454</v>
      </c>
      <c r="J32" s="10">
        <v>1364</v>
      </c>
      <c r="K32" s="10">
        <v>1587</v>
      </c>
    </row>
    <row r="33" spans="4:11" x14ac:dyDescent="0.25">
      <c r="D33" s="10" t="s">
        <v>175</v>
      </c>
      <c r="E33" s="10">
        <v>1423</v>
      </c>
      <c r="F33" s="10">
        <v>1021</v>
      </c>
      <c r="G33" s="10">
        <v>749</v>
      </c>
      <c r="H33" s="10">
        <v>970</v>
      </c>
      <c r="I33" s="10">
        <v>1782</v>
      </c>
      <c r="J33" s="10">
        <v>978</v>
      </c>
      <c r="K33" s="10">
        <v>1207</v>
      </c>
    </row>
    <row r="34" spans="4:11" x14ac:dyDescent="0.25">
      <c r="D34" s="10" t="s">
        <v>176</v>
      </c>
      <c r="E34" s="10">
        <v>1099</v>
      </c>
      <c r="F34" s="10">
        <v>1657</v>
      </c>
      <c r="G34" s="10">
        <v>247</v>
      </c>
      <c r="H34" s="10">
        <v>495</v>
      </c>
      <c r="I34" s="10">
        <v>1853</v>
      </c>
      <c r="J34" s="10">
        <v>1631</v>
      </c>
      <c r="K34" s="10">
        <v>1822</v>
      </c>
    </row>
    <row r="35" spans="4:11" x14ac:dyDescent="0.25">
      <c r="D35" s="10" t="s">
        <v>177</v>
      </c>
      <c r="E35" s="10">
        <v>1880</v>
      </c>
      <c r="F35" s="10">
        <v>573</v>
      </c>
      <c r="G35" s="10">
        <v>1984</v>
      </c>
      <c r="H35" s="10">
        <v>867</v>
      </c>
      <c r="I35" s="10">
        <v>956</v>
      </c>
      <c r="J35" s="10">
        <v>384</v>
      </c>
      <c r="K35" s="10">
        <v>283</v>
      </c>
    </row>
  </sheetData>
  <mergeCells count="2">
    <mergeCell ref="M5:N5"/>
    <mergeCell ref="M13:N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1"/>
  <sheetViews>
    <sheetView tabSelected="1" topLeftCell="A5" zoomScale="85" zoomScaleNormal="85" workbookViewId="0">
      <selection activeCell="K10" sqref="K10"/>
    </sheetView>
  </sheetViews>
  <sheetFormatPr defaultColWidth="12.7109375" defaultRowHeight="15" x14ac:dyDescent="0.25"/>
  <sheetData>
    <row r="4" spans="1:9" x14ac:dyDescent="0.25">
      <c r="B4" s="32"/>
    </row>
    <row r="5" spans="1:9" x14ac:dyDescent="0.25">
      <c r="A5" s="30"/>
    </row>
    <row r="6" spans="1:9" x14ac:dyDescent="0.25">
      <c r="A6" s="31"/>
      <c r="C6" s="33" t="s">
        <v>192</v>
      </c>
      <c r="D6" s="33" t="s">
        <v>193</v>
      </c>
      <c r="E6" s="33" t="s">
        <v>194</v>
      </c>
      <c r="F6" s="33" t="s">
        <v>195</v>
      </c>
      <c r="G6" s="33" t="s">
        <v>196</v>
      </c>
      <c r="H6" s="33" t="s">
        <v>197</v>
      </c>
      <c r="I6" s="33" t="s">
        <v>198</v>
      </c>
    </row>
    <row r="7" spans="1:9" ht="30" x14ac:dyDescent="0.25">
      <c r="A7" s="30"/>
      <c r="C7" s="17" t="s">
        <v>199</v>
      </c>
      <c r="D7" s="17" t="s">
        <v>200</v>
      </c>
      <c r="E7" s="17" t="s">
        <v>201</v>
      </c>
      <c r="F7" s="17" t="s">
        <v>202</v>
      </c>
      <c r="G7" s="17">
        <v>16</v>
      </c>
      <c r="H7" s="17">
        <v>200</v>
      </c>
      <c r="I7" s="17">
        <v>232.99</v>
      </c>
    </row>
    <row r="8" spans="1:9" ht="30" x14ac:dyDescent="0.25">
      <c r="A8" s="31"/>
      <c r="C8" s="17" t="s">
        <v>203</v>
      </c>
      <c r="D8" s="17" t="s">
        <v>204</v>
      </c>
      <c r="E8" s="17" t="s">
        <v>205</v>
      </c>
      <c r="F8" s="17" t="s">
        <v>206</v>
      </c>
      <c r="G8" s="17">
        <v>24</v>
      </c>
      <c r="H8" s="17">
        <v>250</v>
      </c>
      <c r="I8" s="17">
        <v>240.35</v>
      </c>
    </row>
    <row r="9" spans="1:9" ht="30" x14ac:dyDescent="0.25">
      <c r="A9" s="30"/>
      <c r="C9" s="17" t="s">
        <v>207</v>
      </c>
      <c r="D9" s="17" t="s">
        <v>208</v>
      </c>
      <c r="E9" s="17" t="s">
        <v>209</v>
      </c>
      <c r="F9" s="17" t="s">
        <v>210</v>
      </c>
      <c r="G9" s="17">
        <v>30</v>
      </c>
      <c r="H9" s="17">
        <v>810.71</v>
      </c>
      <c r="I9" s="17">
        <v>435.55</v>
      </c>
    </row>
    <row r="10" spans="1:9" ht="30" x14ac:dyDescent="0.25">
      <c r="A10" s="31"/>
      <c r="C10" s="17" t="s">
        <v>211</v>
      </c>
      <c r="D10" s="17" t="s">
        <v>212</v>
      </c>
      <c r="E10" s="17" t="s">
        <v>209</v>
      </c>
      <c r="F10" s="17" t="s">
        <v>213</v>
      </c>
      <c r="G10" s="17">
        <v>19</v>
      </c>
      <c r="H10" s="17">
        <v>418.54</v>
      </c>
      <c r="I10" s="17">
        <v>31.89</v>
      </c>
    </row>
    <row r="11" spans="1:9" ht="30" x14ac:dyDescent="0.25">
      <c r="A11" s="30"/>
      <c r="C11" s="17" t="s">
        <v>214</v>
      </c>
      <c r="D11" s="17" t="s">
        <v>215</v>
      </c>
      <c r="E11" s="17" t="s">
        <v>201</v>
      </c>
      <c r="F11" s="17" t="s">
        <v>216</v>
      </c>
      <c r="G11" s="17">
        <v>38</v>
      </c>
      <c r="H11" s="17">
        <v>722.22</v>
      </c>
      <c r="I11" s="17">
        <v>4567.5</v>
      </c>
    </row>
    <row r="12" spans="1:9" ht="30" x14ac:dyDescent="0.25">
      <c r="A12" s="31"/>
      <c r="C12" s="17" t="s">
        <v>217</v>
      </c>
      <c r="D12" s="17" t="s">
        <v>218</v>
      </c>
      <c r="E12" s="17" t="s">
        <v>219</v>
      </c>
      <c r="F12" s="17" t="s">
        <v>220</v>
      </c>
      <c r="G12" s="17">
        <v>20</v>
      </c>
      <c r="H12" s="17">
        <v>460.28</v>
      </c>
      <c r="I12" s="17">
        <v>3879.5</v>
      </c>
    </row>
    <row r="13" spans="1:9" ht="30" x14ac:dyDescent="0.25">
      <c r="A13" s="30"/>
      <c r="C13" s="17" t="s">
        <v>221</v>
      </c>
      <c r="D13" s="17" t="s">
        <v>222</v>
      </c>
      <c r="E13" s="17" t="s">
        <v>205</v>
      </c>
      <c r="F13" s="17" t="s">
        <v>223</v>
      </c>
      <c r="G13" s="17">
        <v>23</v>
      </c>
      <c r="H13" s="17">
        <v>483.58</v>
      </c>
      <c r="I13" s="17">
        <v>232.99</v>
      </c>
    </row>
    <row r="14" spans="1:9" ht="30" x14ac:dyDescent="0.25">
      <c r="A14" s="31"/>
      <c r="C14" s="17" t="s">
        <v>224</v>
      </c>
      <c r="D14" s="17" t="s">
        <v>225</v>
      </c>
      <c r="E14" s="17" t="s">
        <v>205</v>
      </c>
      <c r="F14" s="17" t="s">
        <v>226</v>
      </c>
      <c r="G14" s="17">
        <v>6</v>
      </c>
      <c r="H14" s="17">
        <v>609.12</v>
      </c>
      <c r="I14" s="17">
        <v>240.35</v>
      </c>
    </row>
    <row r="15" spans="1:9" ht="30" x14ac:dyDescent="0.25">
      <c r="A15" s="30"/>
      <c r="C15" s="17" t="s">
        <v>227</v>
      </c>
      <c r="D15" s="17" t="s">
        <v>228</v>
      </c>
      <c r="E15" s="17" t="s">
        <v>219</v>
      </c>
      <c r="F15" s="17" t="s">
        <v>229</v>
      </c>
      <c r="G15" s="17">
        <v>29</v>
      </c>
      <c r="H15" s="17">
        <v>1978</v>
      </c>
      <c r="I15" s="17">
        <v>435.55</v>
      </c>
    </row>
    <row r="16" spans="1:9" ht="30" x14ac:dyDescent="0.25">
      <c r="A16" s="31"/>
      <c r="C16" s="17" t="s">
        <v>230</v>
      </c>
      <c r="D16" s="17" t="s">
        <v>231</v>
      </c>
      <c r="E16" s="17" t="s">
        <v>201</v>
      </c>
      <c r="F16" s="17" t="s">
        <v>232</v>
      </c>
      <c r="G16" s="17">
        <v>57</v>
      </c>
      <c r="H16" s="17">
        <v>423.6</v>
      </c>
      <c r="I16" s="17">
        <v>31.89</v>
      </c>
    </row>
    <row r="17" spans="1:9" ht="30" x14ac:dyDescent="0.25">
      <c r="A17" s="30"/>
      <c r="C17" s="17" t="s">
        <v>233</v>
      </c>
      <c r="D17" s="17" t="s">
        <v>200</v>
      </c>
      <c r="E17" s="17" t="s">
        <v>205</v>
      </c>
      <c r="F17" s="17" t="s">
        <v>234</v>
      </c>
      <c r="G17" s="17">
        <v>12</v>
      </c>
      <c r="H17" s="17">
        <v>200</v>
      </c>
      <c r="I17" s="17">
        <v>4567.5</v>
      </c>
    </row>
    <row r="18" spans="1:9" ht="30" x14ac:dyDescent="0.25">
      <c r="A18" s="31"/>
      <c r="C18" s="17" t="s">
        <v>235</v>
      </c>
      <c r="D18" s="17" t="s">
        <v>204</v>
      </c>
      <c r="E18" s="17" t="s">
        <v>209</v>
      </c>
      <c r="F18" s="17" t="s">
        <v>206</v>
      </c>
      <c r="G18" s="17">
        <v>60</v>
      </c>
      <c r="H18" s="17">
        <v>250</v>
      </c>
      <c r="I18" s="17">
        <v>3879.5</v>
      </c>
    </row>
    <row r="19" spans="1:9" x14ac:dyDescent="0.25">
      <c r="A19" s="30"/>
      <c r="C19" s="17" t="s">
        <v>236</v>
      </c>
      <c r="D19" s="17" t="s">
        <v>204</v>
      </c>
      <c r="E19" s="17" t="s">
        <v>209</v>
      </c>
      <c r="F19" s="17" t="s">
        <v>210</v>
      </c>
      <c r="G19" s="17">
        <v>54</v>
      </c>
      <c r="H19" s="17">
        <v>810.71</v>
      </c>
      <c r="I19" s="17">
        <v>232.99</v>
      </c>
    </row>
    <row r="20" spans="1:9" x14ac:dyDescent="0.25">
      <c r="A20" s="31"/>
      <c r="C20" s="17" t="s">
        <v>237</v>
      </c>
      <c r="D20" s="17" t="s">
        <v>208</v>
      </c>
      <c r="E20" s="17" t="s">
        <v>201</v>
      </c>
      <c r="F20" s="17" t="s">
        <v>213</v>
      </c>
      <c r="G20" s="17">
        <v>40</v>
      </c>
      <c r="H20" s="17">
        <v>418.54</v>
      </c>
      <c r="I20" s="17">
        <v>240.35</v>
      </c>
    </row>
    <row r="21" spans="1:9" x14ac:dyDescent="0.25">
      <c r="A21" s="30"/>
      <c r="C21" s="17" t="s">
        <v>238</v>
      </c>
      <c r="D21" s="17" t="s">
        <v>212</v>
      </c>
      <c r="E21" s="17" t="s">
        <v>219</v>
      </c>
      <c r="F21" s="17" t="s">
        <v>216</v>
      </c>
      <c r="G21" s="17">
        <v>30</v>
      </c>
      <c r="H21" s="17">
        <v>722.22</v>
      </c>
      <c r="I21" s="17">
        <v>435.55</v>
      </c>
    </row>
    <row r="22" spans="1:9" x14ac:dyDescent="0.25">
      <c r="A22" s="31"/>
      <c r="C22" s="17" t="s">
        <v>239</v>
      </c>
      <c r="D22" s="17" t="s">
        <v>215</v>
      </c>
      <c r="E22" s="17" t="s">
        <v>205</v>
      </c>
      <c r="F22" s="17" t="s">
        <v>220</v>
      </c>
      <c r="G22" s="17">
        <v>19</v>
      </c>
      <c r="H22" s="17">
        <v>460.28</v>
      </c>
      <c r="I22" s="17">
        <v>31.89</v>
      </c>
    </row>
    <row r="23" spans="1:9" x14ac:dyDescent="0.25">
      <c r="A23" s="30"/>
      <c r="C23" s="17" t="s">
        <v>240</v>
      </c>
      <c r="D23" s="17" t="s">
        <v>212</v>
      </c>
      <c r="E23" s="17" t="s">
        <v>205</v>
      </c>
      <c r="F23" s="17" t="s">
        <v>223</v>
      </c>
      <c r="G23" s="17">
        <v>38</v>
      </c>
      <c r="H23" s="17">
        <v>483.58</v>
      </c>
      <c r="I23" s="17">
        <v>4567.5</v>
      </c>
    </row>
    <row r="24" spans="1:9" x14ac:dyDescent="0.25">
      <c r="A24" s="31"/>
      <c r="C24" s="17" t="s">
        <v>241</v>
      </c>
      <c r="D24" s="17" t="s">
        <v>215</v>
      </c>
      <c r="E24" s="17" t="s">
        <v>219</v>
      </c>
      <c r="F24" s="17" t="s">
        <v>226</v>
      </c>
      <c r="G24" s="17">
        <v>20</v>
      </c>
      <c r="H24" s="17">
        <v>609.12</v>
      </c>
      <c r="I24" s="17">
        <v>3879.5</v>
      </c>
    </row>
    <row r="25" spans="1:9" x14ac:dyDescent="0.25">
      <c r="A25" s="30"/>
      <c r="C25" s="17" t="s">
        <v>242</v>
      </c>
      <c r="D25" s="17" t="s">
        <v>218</v>
      </c>
      <c r="E25" s="17" t="s">
        <v>201</v>
      </c>
      <c r="F25" s="17" t="s">
        <v>229</v>
      </c>
      <c r="G25" s="17">
        <v>23</v>
      </c>
      <c r="H25" s="17">
        <v>1978</v>
      </c>
      <c r="I25" s="17">
        <v>232.99</v>
      </c>
    </row>
    <row r="26" spans="1:9" x14ac:dyDescent="0.25">
      <c r="A26" s="31"/>
      <c r="C26" s="17" t="s">
        <v>243</v>
      </c>
      <c r="D26" s="17" t="s">
        <v>222</v>
      </c>
      <c r="E26" s="17" t="s">
        <v>205</v>
      </c>
      <c r="F26" s="17" t="s">
        <v>232</v>
      </c>
      <c r="G26" s="17">
        <v>6</v>
      </c>
      <c r="H26" s="17">
        <v>423.6</v>
      </c>
      <c r="I26" s="17">
        <v>240.35</v>
      </c>
    </row>
    <row r="27" spans="1:9" x14ac:dyDescent="0.25">
      <c r="A27" s="30"/>
      <c r="C27" s="17" t="s">
        <v>244</v>
      </c>
      <c r="D27" s="17" t="s">
        <v>222</v>
      </c>
      <c r="E27" s="17" t="s">
        <v>209</v>
      </c>
      <c r="F27" s="17" t="s">
        <v>234</v>
      </c>
      <c r="G27" s="17">
        <v>19</v>
      </c>
      <c r="H27" s="17">
        <v>200</v>
      </c>
      <c r="I27" s="17">
        <v>435.55</v>
      </c>
    </row>
    <row r="28" spans="1:9" x14ac:dyDescent="0.25">
      <c r="A28" s="31"/>
      <c r="C28" s="17" t="s">
        <v>245</v>
      </c>
      <c r="D28" s="17" t="s">
        <v>225</v>
      </c>
      <c r="E28" s="17" t="s">
        <v>209</v>
      </c>
      <c r="F28" s="17" t="s">
        <v>206</v>
      </c>
      <c r="G28" s="17">
        <v>38</v>
      </c>
      <c r="H28" s="17">
        <v>250</v>
      </c>
      <c r="I28" s="17">
        <v>31.89</v>
      </c>
    </row>
    <row r="29" spans="1:9" x14ac:dyDescent="0.25">
      <c r="A29" s="30"/>
      <c r="C29" s="17" t="s">
        <v>246</v>
      </c>
      <c r="D29" s="17" t="s">
        <v>228</v>
      </c>
      <c r="E29" s="17" t="s">
        <v>201</v>
      </c>
      <c r="F29" s="17" t="s">
        <v>210</v>
      </c>
      <c r="G29" s="17">
        <v>24</v>
      </c>
      <c r="H29" s="17">
        <v>810.71</v>
      </c>
      <c r="I29" s="17">
        <v>4567.5</v>
      </c>
    </row>
    <row r="30" spans="1:9" x14ac:dyDescent="0.25">
      <c r="A30" s="31"/>
      <c r="C30" s="17" t="s">
        <v>247</v>
      </c>
      <c r="D30" s="17" t="s">
        <v>231</v>
      </c>
      <c r="E30" s="17" t="s">
        <v>219</v>
      </c>
      <c r="F30" s="17" t="s">
        <v>213</v>
      </c>
      <c r="G30" s="17">
        <v>30</v>
      </c>
      <c r="H30" s="17">
        <v>418.54</v>
      </c>
      <c r="I30" s="17">
        <v>3879.5</v>
      </c>
    </row>
    <row r="31" spans="1:9" x14ac:dyDescent="0.25">
      <c r="A31" s="30"/>
      <c r="C31" s="17" t="s">
        <v>248</v>
      </c>
      <c r="D31" s="17" t="s">
        <v>200</v>
      </c>
      <c r="E31" s="17" t="s">
        <v>205</v>
      </c>
      <c r="F31" s="17" t="s">
        <v>216</v>
      </c>
      <c r="G31" s="17">
        <v>19</v>
      </c>
      <c r="H31" s="17">
        <v>722.22</v>
      </c>
      <c r="I31" s="17">
        <v>232.99</v>
      </c>
    </row>
    <row r="32" spans="1:9" x14ac:dyDescent="0.25">
      <c r="A32" s="31"/>
      <c r="C32" s="17" t="s">
        <v>249</v>
      </c>
      <c r="D32" s="17" t="s">
        <v>204</v>
      </c>
      <c r="E32" s="17" t="s">
        <v>205</v>
      </c>
      <c r="F32" s="17" t="s">
        <v>220</v>
      </c>
      <c r="G32" s="17">
        <v>38</v>
      </c>
      <c r="H32" s="17">
        <v>460.28</v>
      </c>
      <c r="I32" s="17">
        <v>240.35</v>
      </c>
    </row>
    <row r="33" spans="1:9" x14ac:dyDescent="0.25">
      <c r="A33" s="30"/>
      <c r="C33" s="17" t="s">
        <v>250</v>
      </c>
      <c r="D33" s="17" t="s">
        <v>204</v>
      </c>
      <c r="E33" s="17" t="s">
        <v>219</v>
      </c>
      <c r="F33" s="17" t="s">
        <v>223</v>
      </c>
      <c r="G33" s="17">
        <v>20</v>
      </c>
      <c r="H33" s="17">
        <v>483.58</v>
      </c>
      <c r="I33" s="17">
        <v>435.55</v>
      </c>
    </row>
    <row r="34" spans="1:9" x14ac:dyDescent="0.25">
      <c r="A34" s="31"/>
      <c r="C34" s="17" t="s">
        <v>251</v>
      </c>
      <c r="D34" s="17" t="s">
        <v>208</v>
      </c>
      <c r="E34" s="17" t="s">
        <v>201</v>
      </c>
      <c r="F34" s="17" t="s">
        <v>226</v>
      </c>
      <c r="G34" s="17">
        <v>23</v>
      </c>
      <c r="H34" s="17">
        <v>609.12</v>
      </c>
      <c r="I34" s="17">
        <v>31.89</v>
      </c>
    </row>
    <row r="35" spans="1:9" x14ac:dyDescent="0.25">
      <c r="A35" s="30"/>
      <c r="C35" s="17" t="s">
        <v>252</v>
      </c>
      <c r="D35" s="17" t="s">
        <v>200</v>
      </c>
      <c r="E35" s="17" t="s">
        <v>205</v>
      </c>
      <c r="F35" s="17" t="s">
        <v>229</v>
      </c>
      <c r="G35" s="17">
        <v>6</v>
      </c>
      <c r="H35" s="17">
        <v>1978</v>
      </c>
      <c r="I35" s="17">
        <v>4567.5</v>
      </c>
    </row>
    <row r="36" spans="1:9" x14ac:dyDescent="0.25">
      <c r="A36" s="31"/>
      <c r="C36" s="17" t="s">
        <v>253</v>
      </c>
      <c r="D36" s="17" t="s">
        <v>222</v>
      </c>
      <c r="E36" s="17" t="s">
        <v>209</v>
      </c>
      <c r="F36" s="17" t="s">
        <v>232</v>
      </c>
      <c r="G36" s="17">
        <v>29</v>
      </c>
      <c r="H36" s="17">
        <v>423.6</v>
      </c>
      <c r="I36" s="17">
        <v>3879.5</v>
      </c>
    </row>
    <row r="37" spans="1:9" x14ac:dyDescent="0.25">
      <c r="A37" s="30"/>
      <c r="C37" s="17" t="s">
        <v>254</v>
      </c>
      <c r="D37" s="17" t="s">
        <v>225</v>
      </c>
      <c r="E37" s="17" t="s">
        <v>209</v>
      </c>
      <c r="F37" s="17" t="s">
        <v>234</v>
      </c>
      <c r="G37" s="17">
        <v>57</v>
      </c>
      <c r="H37" s="17">
        <v>200</v>
      </c>
      <c r="I37" s="17">
        <v>232.99</v>
      </c>
    </row>
    <row r="38" spans="1:9" x14ac:dyDescent="0.25">
      <c r="A38" s="31"/>
      <c r="C38" s="17" t="s">
        <v>255</v>
      </c>
      <c r="D38" s="17" t="s">
        <v>231</v>
      </c>
      <c r="E38" s="17" t="s">
        <v>201</v>
      </c>
      <c r="F38" s="17" t="s">
        <v>206</v>
      </c>
      <c r="G38" s="17">
        <v>12</v>
      </c>
      <c r="H38" s="17">
        <v>250</v>
      </c>
      <c r="I38" s="17">
        <v>240.35</v>
      </c>
    </row>
    <row r="39" spans="1:9" x14ac:dyDescent="0.25">
      <c r="A39" s="30"/>
      <c r="C39" s="17" t="s">
        <v>256</v>
      </c>
      <c r="D39" s="17" t="s">
        <v>200</v>
      </c>
      <c r="E39" s="17" t="s">
        <v>219</v>
      </c>
      <c r="F39" s="17" t="s">
        <v>210</v>
      </c>
      <c r="G39" s="17">
        <v>60</v>
      </c>
      <c r="H39" s="17">
        <v>810.71</v>
      </c>
      <c r="I39" s="17">
        <v>435.55</v>
      </c>
    </row>
    <row r="40" spans="1:9" x14ac:dyDescent="0.25">
      <c r="A40" s="31"/>
      <c r="C40" s="17" t="s">
        <v>257</v>
      </c>
      <c r="D40" s="17" t="s">
        <v>222</v>
      </c>
      <c r="E40" s="17" t="s">
        <v>205</v>
      </c>
      <c r="F40" s="17" t="s">
        <v>213</v>
      </c>
      <c r="G40" s="17">
        <v>54</v>
      </c>
      <c r="H40" s="17">
        <v>418.54</v>
      </c>
      <c r="I40" s="17">
        <v>31.89</v>
      </c>
    </row>
    <row r="41" spans="1:9" x14ac:dyDescent="0.25">
      <c r="A41" s="30"/>
      <c r="C41" s="17" t="s">
        <v>258</v>
      </c>
      <c r="D41" s="17" t="s">
        <v>225</v>
      </c>
      <c r="E41" s="17" t="s">
        <v>205</v>
      </c>
      <c r="F41" s="17" t="s">
        <v>216</v>
      </c>
      <c r="G41" s="17">
        <v>40</v>
      </c>
      <c r="H41" s="17">
        <v>722.22</v>
      </c>
      <c r="I41" s="17">
        <v>4567.5</v>
      </c>
    </row>
    <row r="42" spans="1:9" x14ac:dyDescent="0.25">
      <c r="A42" s="31"/>
      <c r="C42" s="17" t="s">
        <v>259</v>
      </c>
      <c r="D42" s="17" t="s">
        <v>228</v>
      </c>
      <c r="E42" s="17" t="s">
        <v>219</v>
      </c>
      <c r="F42" s="17" t="s">
        <v>220</v>
      </c>
      <c r="G42" s="17">
        <v>24</v>
      </c>
      <c r="H42" s="17">
        <v>460.28</v>
      </c>
      <c r="I42" s="17">
        <v>3879.5</v>
      </c>
    </row>
    <row r="43" spans="1:9" x14ac:dyDescent="0.25">
      <c r="A43" s="30"/>
      <c r="C43" s="17" t="s">
        <v>260</v>
      </c>
      <c r="D43" s="17" t="s">
        <v>231</v>
      </c>
      <c r="E43" s="17" t="s">
        <v>201</v>
      </c>
      <c r="F43" s="17" t="s">
        <v>223</v>
      </c>
      <c r="G43" s="17">
        <v>30</v>
      </c>
      <c r="H43" s="17">
        <v>483.58</v>
      </c>
      <c r="I43" s="17">
        <v>232.99</v>
      </c>
    </row>
    <row r="44" spans="1:9" x14ac:dyDescent="0.25">
      <c r="A44" s="31"/>
      <c r="C44" s="17" t="s">
        <v>261</v>
      </c>
      <c r="D44" s="17" t="s">
        <v>200</v>
      </c>
      <c r="E44" s="17" t="s">
        <v>205</v>
      </c>
      <c r="F44" s="17" t="s">
        <v>226</v>
      </c>
      <c r="G44" s="17">
        <v>19</v>
      </c>
      <c r="H44" s="17">
        <v>609.12</v>
      </c>
      <c r="I44" s="17">
        <v>240.35</v>
      </c>
    </row>
    <row r="45" spans="1:9" x14ac:dyDescent="0.25">
      <c r="A45" s="30"/>
      <c r="C45" s="17" t="s">
        <v>262</v>
      </c>
      <c r="D45" s="17" t="s">
        <v>204</v>
      </c>
      <c r="E45" s="17" t="s">
        <v>209</v>
      </c>
      <c r="F45" s="17" t="s">
        <v>229</v>
      </c>
      <c r="G45" s="17">
        <v>38</v>
      </c>
      <c r="H45" s="17">
        <v>1978</v>
      </c>
      <c r="I45" s="17">
        <v>435.55</v>
      </c>
    </row>
    <row r="46" spans="1:9" x14ac:dyDescent="0.25">
      <c r="A46" s="31"/>
      <c r="C46" s="17" t="s">
        <v>263</v>
      </c>
      <c r="D46" s="17" t="s">
        <v>204</v>
      </c>
      <c r="E46" s="17" t="s">
        <v>209</v>
      </c>
      <c r="F46" s="17" t="s">
        <v>232</v>
      </c>
      <c r="G46" s="17">
        <v>20</v>
      </c>
      <c r="H46" s="17">
        <v>423.6</v>
      </c>
      <c r="I46" s="17">
        <v>31.89</v>
      </c>
    </row>
    <row r="47" spans="1:9" x14ac:dyDescent="0.25">
      <c r="A47" s="30"/>
      <c r="C47" s="17" t="s">
        <v>264</v>
      </c>
      <c r="D47" s="17" t="s">
        <v>208</v>
      </c>
      <c r="E47" s="17" t="s">
        <v>201</v>
      </c>
      <c r="F47" s="17" t="s">
        <v>234</v>
      </c>
      <c r="G47" s="17">
        <v>23</v>
      </c>
      <c r="H47" s="17">
        <v>200</v>
      </c>
      <c r="I47" s="17">
        <v>4567.5</v>
      </c>
    </row>
    <row r="48" spans="1:9" x14ac:dyDescent="0.25">
      <c r="A48" s="31"/>
      <c r="C48" s="17" t="s">
        <v>265</v>
      </c>
      <c r="D48" s="17" t="s">
        <v>212</v>
      </c>
      <c r="E48" s="17" t="s">
        <v>219</v>
      </c>
      <c r="F48" s="17" t="s">
        <v>206</v>
      </c>
      <c r="G48" s="17">
        <v>6</v>
      </c>
      <c r="H48" s="17">
        <v>250</v>
      </c>
      <c r="I48" s="17">
        <v>3879.5</v>
      </c>
    </row>
    <row r="49" spans="1:9" x14ac:dyDescent="0.25">
      <c r="A49" s="30"/>
      <c r="C49" s="17" t="s">
        <v>266</v>
      </c>
      <c r="D49" s="17" t="s">
        <v>215</v>
      </c>
      <c r="E49" s="17" t="s">
        <v>205</v>
      </c>
      <c r="F49" s="17" t="s">
        <v>210</v>
      </c>
      <c r="G49" s="17">
        <v>29</v>
      </c>
      <c r="H49" s="17">
        <v>810.71</v>
      </c>
      <c r="I49" s="17">
        <v>232.99</v>
      </c>
    </row>
    <row r="50" spans="1:9" x14ac:dyDescent="0.25">
      <c r="A50" s="31"/>
      <c r="C50" s="17" t="s">
        <v>267</v>
      </c>
      <c r="D50" s="17" t="s">
        <v>222</v>
      </c>
      <c r="E50" s="17" t="s">
        <v>205</v>
      </c>
      <c r="F50" s="17" t="s">
        <v>213</v>
      </c>
      <c r="G50" s="17">
        <v>57</v>
      </c>
      <c r="H50" s="17">
        <v>418.54</v>
      </c>
      <c r="I50" s="17">
        <v>240.35</v>
      </c>
    </row>
    <row r="51" spans="1:9" x14ac:dyDescent="0.25">
      <c r="A51" s="30"/>
      <c r="C51" s="17" t="s">
        <v>268</v>
      </c>
      <c r="D51" s="17" t="s">
        <v>225</v>
      </c>
      <c r="E51" s="17" t="s">
        <v>219</v>
      </c>
      <c r="F51" s="17" t="s">
        <v>216</v>
      </c>
      <c r="G51" s="17">
        <v>12</v>
      </c>
      <c r="H51" s="17">
        <v>722.22</v>
      </c>
      <c r="I51" s="17">
        <v>435.55</v>
      </c>
    </row>
    <row r="52" spans="1:9" x14ac:dyDescent="0.25">
      <c r="A52" s="31"/>
      <c r="C52" s="17" t="s">
        <v>269</v>
      </c>
      <c r="D52" s="17" t="s">
        <v>228</v>
      </c>
      <c r="E52" s="17" t="s">
        <v>201</v>
      </c>
      <c r="F52" s="17" t="s">
        <v>220</v>
      </c>
      <c r="G52" s="17">
        <v>60</v>
      </c>
      <c r="H52" s="17">
        <v>460.28</v>
      </c>
      <c r="I52" s="17">
        <v>31.89</v>
      </c>
    </row>
    <row r="53" spans="1:9" x14ac:dyDescent="0.25">
      <c r="A53" s="30"/>
      <c r="C53" s="17" t="s">
        <v>270</v>
      </c>
      <c r="D53" s="17" t="s">
        <v>231</v>
      </c>
      <c r="E53" s="17" t="s">
        <v>205</v>
      </c>
      <c r="F53" s="17" t="s">
        <v>223</v>
      </c>
      <c r="G53" s="17">
        <v>54</v>
      </c>
      <c r="H53" s="17">
        <v>483.58</v>
      </c>
      <c r="I53" s="17">
        <v>4567.5</v>
      </c>
    </row>
    <row r="54" spans="1:9" x14ac:dyDescent="0.25">
      <c r="A54" s="31"/>
      <c r="C54" s="17" t="s">
        <v>271</v>
      </c>
      <c r="D54" s="17" t="s">
        <v>200</v>
      </c>
      <c r="E54" s="17" t="s">
        <v>209</v>
      </c>
      <c r="F54" s="17" t="s">
        <v>226</v>
      </c>
      <c r="G54" s="17">
        <v>40</v>
      </c>
      <c r="H54" s="17">
        <v>609.12</v>
      </c>
      <c r="I54" s="17">
        <v>3879.5</v>
      </c>
    </row>
    <row r="55" spans="1:9" x14ac:dyDescent="0.25">
      <c r="A55" s="30"/>
      <c r="C55" s="17" t="s">
        <v>272</v>
      </c>
      <c r="D55" s="17" t="s">
        <v>222</v>
      </c>
      <c r="E55" s="17" t="s">
        <v>209</v>
      </c>
      <c r="F55" s="17" t="s">
        <v>229</v>
      </c>
      <c r="G55" s="17">
        <v>24</v>
      </c>
      <c r="H55" s="17">
        <v>1978</v>
      </c>
      <c r="I55" s="17">
        <v>232.99</v>
      </c>
    </row>
    <row r="56" spans="1:9" x14ac:dyDescent="0.25">
      <c r="A56" s="31"/>
      <c r="C56" s="17" t="s">
        <v>273</v>
      </c>
      <c r="D56" s="17" t="s">
        <v>225</v>
      </c>
      <c r="E56" s="17" t="s">
        <v>201</v>
      </c>
      <c r="F56" s="17" t="s">
        <v>232</v>
      </c>
      <c r="G56" s="17">
        <v>30</v>
      </c>
      <c r="H56" s="17">
        <v>423.6</v>
      </c>
      <c r="I56" s="17">
        <v>240.35</v>
      </c>
    </row>
    <row r="57" spans="1:9" x14ac:dyDescent="0.25">
      <c r="A57" s="30"/>
      <c r="C57" s="17" t="s">
        <v>274</v>
      </c>
      <c r="D57" s="17" t="s">
        <v>228</v>
      </c>
      <c r="E57" s="17" t="s">
        <v>219</v>
      </c>
      <c r="F57" s="17" t="s">
        <v>234</v>
      </c>
      <c r="G57" s="17">
        <v>19</v>
      </c>
      <c r="H57" s="17">
        <v>200</v>
      </c>
      <c r="I57" s="17">
        <v>435.55</v>
      </c>
    </row>
    <row r="58" spans="1:9" x14ac:dyDescent="0.25">
      <c r="A58" s="31"/>
      <c r="C58" s="17" t="s">
        <v>275</v>
      </c>
      <c r="D58" s="17" t="s">
        <v>231</v>
      </c>
      <c r="E58" s="17" t="s">
        <v>205</v>
      </c>
      <c r="F58" s="17" t="s">
        <v>206</v>
      </c>
      <c r="G58" s="17">
        <v>38</v>
      </c>
      <c r="H58" s="17">
        <v>250</v>
      </c>
      <c r="I58" s="17">
        <v>31.89</v>
      </c>
    </row>
    <row r="59" spans="1:9" x14ac:dyDescent="0.25">
      <c r="A59" s="30"/>
      <c r="C59" s="17" t="s">
        <v>276</v>
      </c>
      <c r="D59" s="17" t="s">
        <v>200</v>
      </c>
      <c r="E59" s="17" t="s">
        <v>205</v>
      </c>
      <c r="F59" s="17" t="s">
        <v>210</v>
      </c>
      <c r="G59" s="17">
        <v>20</v>
      </c>
      <c r="H59" s="17">
        <v>810.71</v>
      </c>
      <c r="I59" s="17">
        <v>4567.5</v>
      </c>
    </row>
    <row r="60" spans="1:9" x14ac:dyDescent="0.25">
      <c r="A60" s="31"/>
      <c r="C60" s="17" t="s">
        <v>277</v>
      </c>
      <c r="D60" s="17" t="s">
        <v>204</v>
      </c>
      <c r="E60" s="17" t="s">
        <v>219</v>
      </c>
      <c r="F60" s="17" t="s">
        <v>213</v>
      </c>
      <c r="G60" s="17">
        <v>23</v>
      </c>
      <c r="H60" s="17">
        <v>418.54</v>
      </c>
      <c r="I60" s="17">
        <v>3879.5</v>
      </c>
    </row>
    <row r="61" spans="1:9" x14ac:dyDescent="0.25">
      <c r="A61" s="30"/>
      <c r="C61" s="17" t="s">
        <v>278</v>
      </c>
      <c r="D61" s="17" t="s">
        <v>204</v>
      </c>
      <c r="E61" s="17" t="s">
        <v>201</v>
      </c>
      <c r="F61" s="17" t="s">
        <v>216</v>
      </c>
      <c r="G61" s="17">
        <v>6</v>
      </c>
      <c r="H61" s="17">
        <v>722.22</v>
      </c>
      <c r="I61" s="17">
        <v>232.99</v>
      </c>
    </row>
    <row r="62" spans="1:9" x14ac:dyDescent="0.25">
      <c r="A62" s="31"/>
      <c r="C62" s="17" t="s">
        <v>279</v>
      </c>
      <c r="D62" s="17" t="s">
        <v>208</v>
      </c>
      <c r="E62" s="17" t="s">
        <v>205</v>
      </c>
      <c r="F62" s="17" t="s">
        <v>220</v>
      </c>
      <c r="G62" s="17">
        <v>29</v>
      </c>
      <c r="H62" s="17">
        <v>460.28</v>
      </c>
      <c r="I62" s="17">
        <v>240.35</v>
      </c>
    </row>
    <row r="63" spans="1:9" x14ac:dyDescent="0.25">
      <c r="A63" s="30"/>
      <c r="C63" s="17" t="s">
        <v>280</v>
      </c>
      <c r="D63" s="17" t="s">
        <v>212</v>
      </c>
      <c r="E63" s="17" t="s">
        <v>209</v>
      </c>
      <c r="F63" s="17" t="s">
        <v>223</v>
      </c>
      <c r="G63" s="17">
        <v>57</v>
      </c>
      <c r="H63" s="17">
        <v>483.58</v>
      </c>
      <c r="I63" s="17">
        <v>435.55</v>
      </c>
    </row>
    <row r="64" spans="1:9" x14ac:dyDescent="0.25">
      <c r="A64" s="31"/>
      <c r="C64" s="17" t="s">
        <v>281</v>
      </c>
      <c r="D64" s="17" t="s">
        <v>215</v>
      </c>
      <c r="E64" s="17" t="s">
        <v>209</v>
      </c>
      <c r="F64" s="17" t="s">
        <v>226</v>
      </c>
      <c r="G64" s="17">
        <v>12</v>
      </c>
      <c r="H64" s="17">
        <v>609.12</v>
      </c>
      <c r="I64" s="17">
        <v>31.89</v>
      </c>
    </row>
    <row r="65" spans="1:9" x14ac:dyDescent="0.25">
      <c r="A65" s="30"/>
      <c r="C65" s="17" t="s">
        <v>282</v>
      </c>
      <c r="D65" s="17" t="s">
        <v>222</v>
      </c>
      <c r="E65" s="17" t="s">
        <v>201</v>
      </c>
      <c r="F65" s="17" t="s">
        <v>229</v>
      </c>
      <c r="G65" s="17">
        <v>60</v>
      </c>
      <c r="H65" s="17">
        <v>1978</v>
      </c>
      <c r="I65" s="17">
        <v>4567.5</v>
      </c>
    </row>
    <row r="66" spans="1:9" x14ac:dyDescent="0.25">
      <c r="C66" s="17" t="s">
        <v>283</v>
      </c>
      <c r="D66" s="17" t="s">
        <v>225</v>
      </c>
      <c r="E66" s="17" t="s">
        <v>219</v>
      </c>
      <c r="F66" s="17" t="s">
        <v>232</v>
      </c>
      <c r="G66" s="17">
        <v>54</v>
      </c>
      <c r="H66" s="17">
        <v>423.6</v>
      </c>
      <c r="I66" s="17">
        <v>3879.5</v>
      </c>
    </row>
    <row r="67" spans="1:9" x14ac:dyDescent="0.25">
      <c r="C67" s="17" t="s">
        <v>284</v>
      </c>
      <c r="D67" s="17" t="s">
        <v>228</v>
      </c>
      <c r="E67" s="17" t="s">
        <v>205</v>
      </c>
      <c r="F67" s="17" t="s">
        <v>234</v>
      </c>
      <c r="G67" s="17">
        <v>40</v>
      </c>
      <c r="H67" s="17">
        <v>200</v>
      </c>
      <c r="I67" s="17">
        <v>435.55</v>
      </c>
    </row>
    <row r="68" spans="1:9" x14ac:dyDescent="0.25">
      <c r="C68" s="17" t="s">
        <v>285</v>
      </c>
      <c r="D68" s="17" t="s">
        <v>231</v>
      </c>
      <c r="E68" s="17" t="s">
        <v>205</v>
      </c>
      <c r="F68" s="17" t="s">
        <v>216</v>
      </c>
      <c r="G68" s="17">
        <v>57</v>
      </c>
      <c r="H68" s="17">
        <v>250</v>
      </c>
      <c r="I68" s="17">
        <v>31.89</v>
      </c>
    </row>
    <row r="69" spans="1:9" x14ac:dyDescent="0.25">
      <c r="C69" s="17" t="s">
        <v>286</v>
      </c>
      <c r="D69" s="17" t="s">
        <v>200</v>
      </c>
      <c r="E69" s="17" t="s">
        <v>219</v>
      </c>
      <c r="F69" s="17" t="s">
        <v>220</v>
      </c>
      <c r="G69" s="17">
        <v>12</v>
      </c>
      <c r="H69" s="17">
        <v>810.71</v>
      </c>
      <c r="I69" s="17">
        <v>4567.5</v>
      </c>
    </row>
    <row r="70" spans="1:9" x14ac:dyDescent="0.25">
      <c r="C70" s="17" t="s">
        <v>287</v>
      </c>
      <c r="D70" s="17" t="s">
        <v>204</v>
      </c>
      <c r="E70" s="17" t="s">
        <v>201</v>
      </c>
      <c r="F70" s="17" t="s">
        <v>223</v>
      </c>
      <c r="G70" s="17">
        <v>60</v>
      </c>
      <c r="H70" s="17">
        <v>418.54</v>
      </c>
      <c r="I70" s="17">
        <v>3879.5</v>
      </c>
    </row>
    <row r="71" spans="1:9" x14ac:dyDescent="0.25">
      <c r="C71" s="17" t="s">
        <v>288</v>
      </c>
      <c r="D71" s="17" t="s">
        <v>204</v>
      </c>
      <c r="E71" s="17" t="s">
        <v>219</v>
      </c>
      <c r="F71" s="17" t="s">
        <v>226</v>
      </c>
      <c r="G71" s="17">
        <v>54</v>
      </c>
      <c r="H71" s="17">
        <v>722.22</v>
      </c>
      <c r="I71" s="17">
        <v>31.89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Apr_Sales</vt:lpstr>
      <vt:lpstr>Aug</vt:lpstr>
      <vt:lpstr>Jan_Sales</vt:lpstr>
      <vt:lpstr>Jul_Sales</vt:lpstr>
      <vt:lpstr>Jun_Sales</vt:lpstr>
      <vt:lpstr>Mar_Sales</vt:lpstr>
      <vt:lpstr>May_Sales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2023-10-06T12:17:52Z</cp:lastPrinted>
  <dcterms:created xsi:type="dcterms:W3CDTF">2023-10-05T05:12:50Z</dcterms:created>
  <dcterms:modified xsi:type="dcterms:W3CDTF">2023-10-12T04:40:51Z</dcterms:modified>
</cp:coreProperties>
</file>