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arnasuresh/Desktop/"/>
    </mc:Choice>
  </mc:AlternateContent>
  <xr:revisionPtr revIDLastSave="0" documentId="13_ncr:1_{B56BF973-2D2C-1940-A51D-3D53D2AECCB9}" xr6:coauthVersionLast="47" xr6:coauthVersionMax="47" xr10:uidLastSave="{00000000-0000-0000-0000-000000000000}"/>
  <bookViews>
    <workbookView xWindow="440" yWindow="0" windowWidth="28040" windowHeight="17440" firstSheet="7" activeTab="21" xr2:uid="{E506F244-E5BE-144E-9E97-3D9A15B44905}"/>
  </bookViews>
  <sheets>
    <sheet name="Products and Resources" sheetId="1" r:id="rId1"/>
    <sheet name="Qu-1 ProductsAndResources SensR" sheetId="5" r:id="rId2"/>
    <sheet name="Qu-1(e) new product" sheetId="4" r:id="rId3"/>
    <sheet name="Qu-1(f)" sheetId="7" r:id="rId4"/>
    <sheet name="Qu-1(f) Sensitivity Report " sheetId="9" r:id="rId5"/>
    <sheet name="Qu-1(g)" sheetId="11" r:id="rId6"/>
    <sheet name="Qu - 1(h)" sheetId="13" r:id="rId7"/>
    <sheet name="Qu - 1(i) " sheetId="17" r:id="rId8"/>
    <sheet name="Qu - 1(j) " sheetId="19" r:id="rId9"/>
    <sheet name="Qu - 1(k)" sheetId="36" r:id="rId10"/>
    <sheet name="Qu - 1(L)" sheetId="21" r:id="rId11"/>
    <sheet name="Qu-1(m)" sheetId="41" r:id="rId12"/>
    <sheet name="Qu-1(n)" sheetId="42" r:id="rId13"/>
    <sheet name="Qu-1(O)" sheetId="45" r:id="rId14"/>
    <sheet name="Qu-2(a)" sheetId="24" r:id="rId15"/>
    <sheet name="Qu-2(b)" sheetId="26" r:id="rId16"/>
    <sheet name="Qu-2(c)" sheetId="30" r:id="rId17"/>
    <sheet name="Qu-2(e)" sheetId="31" r:id="rId18"/>
    <sheet name="Qu-2(g) " sheetId="32" r:id="rId19"/>
    <sheet name="Qu-3(a)" sheetId="33" r:id="rId20"/>
    <sheet name="Qu-3(b)" sheetId="34" r:id="rId21"/>
    <sheet name="Qu - 3(c)" sheetId="35" r:id="rId22"/>
  </sheets>
  <definedNames>
    <definedName name="solver_adj" localSheetId="0" hidden="1">'Products and Resources'!$B$2:$F$2</definedName>
    <definedName name="solver_adj" localSheetId="6" hidden="1">'Qu - 1(h)'!$B$2:$F$2,'Qu - 1(h)'!$B$13:$F$13</definedName>
    <definedName name="solver_adj" localSheetId="7" hidden="1">'Qu - 1(i) '!$B$2:$F$2,'Qu - 1(i) '!$B$13:$F$13</definedName>
    <definedName name="solver_adj" localSheetId="8" hidden="1">'Qu - 1(j) '!$B$2:$F$2,'Qu - 1(j) '!$B$13:$F$13</definedName>
    <definedName name="solver_adj" localSheetId="9" hidden="1">'Qu - 1(k)'!$B$2:$F$2,'Qu - 1(k)'!$B$13:$F$13</definedName>
    <definedName name="solver_adj" localSheetId="10" hidden="1">'Qu - 1(L)'!$B$2:$F$2,'Qu - 1(L)'!$B$13:$F$13</definedName>
    <definedName name="solver_adj" localSheetId="2" hidden="1">'Qu-1(e) new product'!$B$2:$G$2</definedName>
    <definedName name="solver_adj" localSheetId="3" hidden="1">'Qu-1(f)'!$B$2:$F$2</definedName>
    <definedName name="solver_adj" localSheetId="5" hidden="1">'Qu-1(g)'!$B$2:$F$2</definedName>
    <definedName name="solver_adj" localSheetId="11" hidden="1">'Qu-1(m)'!$B$2:$F$2,'Qu-1(m)'!$B$14:$F$14</definedName>
    <definedName name="solver_adj" localSheetId="12" hidden="1">'Qu-1(n)'!$B$2:$F$2,'Qu-1(n)'!$B$15:$F$15</definedName>
    <definedName name="solver_adj" localSheetId="13" hidden="1">'Qu-1(O)'!$B$2:$F$2,'Qu-1(O)'!$B$14:$F$14,'Qu-1(O)'!$B$18:$D$18</definedName>
    <definedName name="solver_adj" localSheetId="14" hidden="1">'Qu-2(a)'!$B$3:$B$31</definedName>
    <definedName name="solver_adj" localSheetId="15" hidden="1">'Qu-2(b)'!$B$3:$B$31</definedName>
    <definedName name="solver_adj" localSheetId="16" hidden="1">'Qu-2(c)'!$B$3:$B$31</definedName>
    <definedName name="solver_adj" localSheetId="17" hidden="1">'Qu-2(e)'!$B$3:$B$31</definedName>
    <definedName name="solver_adj" localSheetId="18" hidden="1">'Qu-2(g) '!$B$3:$B$31</definedName>
    <definedName name="solver_cvg" localSheetId="0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cvg" localSheetId="10" hidden="1">0.0001</definedName>
    <definedName name="solver_cvg" localSheetId="2" hidden="1">0.0001</definedName>
    <definedName name="solver_cvg" localSheetId="3" hidden="1">0.0001</definedName>
    <definedName name="solver_cvg" localSheetId="5" hidden="1">0.0001</definedName>
    <definedName name="solver_cvg" localSheetId="11" hidden="1">0.0001</definedName>
    <definedName name="solver_cvg" localSheetId="12" hidden="1">0.0001</definedName>
    <definedName name="solver_cvg" localSheetId="13" hidden="1">0.0001</definedName>
    <definedName name="solver_cvg" localSheetId="14" hidden="1">0.0001</definedName>
    <definedName name="solver_cvg" localSheetId="15" hidden="1">0.0001</definedName>
    <definedName name="solver_cvg" localSheetId="16" hidden="1">0.0001</definedName>
    <definedName name="solver_cvg" localSheetId="17" hidden="1">0.0001</definedName>
    <definedName name="solver_cvg" localSheetId="18" hidden="1">0.0001</definedName>
    <definedName name="solver_drv" localSheetId="0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drv" localSheetId="9" hidden="1">1</definedName>
    <definedName name="solver_drv" localSheetId="10" hidden="1">1</definedName>
    <definedName name="solver_drv" localSheetId="2" hidden="1">1</definedName>
    <definedName name="solver_drv" localSheetId="3" hidden="1">1</definedName>
    <definedName name="solver_drv" localSheetId="5" hidden="1">1</definedName>
    <definedName name="solver_drv" localSheetId="11" hidden="1">1</definedName>
    <definedName name="solver_drv" localSheetId="12" hidden="1">1</definedName>
    <definedName name="solver_drv" localSheetId="13" hidden="1">1</definedName>
    <definedName name="solver_drv" localSheetId="14" hidden="1">1</definedName>
    <definedName name="solver_drv" localSheetId="15" hidden="1">1</definedName>
    <definedName name="solver_drv" localSheetId="16" hidden="1">1</definedName>
    <definedName name="solver_drv" localSheetId="17" hidden="1">1</definedName>
    <definedName name="solver_drv" localSheetId="18" hidden="1">1</definedName>
    <definedName name="solver_eng" localSheetId="0" hidden="1">2</definedName>
    <definedName name="solver_eng" localSheetId="6" hidden="1">2</definedName>
    <definedName name="solver_eng" localSheetId="7" hidden="1">2</definedName>
    <definedName name="solver_eng" localSheetId="8" hidden="1">2</definedName>
    <definedName name="solver_eng" localSheetId="9" hidden="1">2</definedName>
    <definedName name="solver_eng" localSheetId="10" hidden="1">2</definedName>
    <definedName name="solver_eng" localSheetId="2" hidden="1">2</definedName>
    <definedName name="solver_eng" localSheetId="3" hidden="1">2</definedName>
    <definedName name="solver_eng" localSheetId="5" hidden="1">2</definedName>
    <definedName name="solver_eng" localSheetId="11" hidden="1">2</definedName>
    <definedName name="solver_eng" localSheetId="12" hidden="1">2</definedName>
    <definedName name="solver_eng" localSheetId="13" hidden="1">2</definedName>
    <definedName name="solver_eng" localSheetId="14" hidden="1">2</definedName>
    <definedName name="solver_eng" localSheetId="15" hidden="1">2</definedName>
    <definedName name="solver_eng" localSheetId="16" hidden="1">2</definedName>
    <definedName name="solver_eng" localSheetId="17" hidden="1">2</definedName>
    <definedName name="solver_eng" localSheetId="18" hidden="1">1</definedName>
    <definedName name="solver_eng" localSheetId="19" hidden="1">1</definedName>
    <definedName name="solver_itr" localSheetId="0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itr" localSheetId="10" hidden="1">2147483647</definedName>
    <definedName name="solver_itr" localSheetId="2" hidden="1">2147483647</definedName>
    <definedName name="solver_itr" localSheetId="3" hidden="1">2147483647</definedName>
    <definedName name="solver_itr" localSheetId="5" hidden="1">2147483647</definedName>
    <definedName name="solver_itr" localSheetId="11" hidden="1">2147483647</definedName>
    <definedName name="solver_itr" localSheetId="12" hidden="1">2147483647</definedName>
    <definedName name="solver_itr" localSheetId="13" hidden="1">2147483647</definedName>
    <definedName name="solver_itr" localSheetId="14" hidden="1">2147483647</definedName>
    <definedName name="solver_itr" localSheetId="15" hidden="1">2147483647</definedName>
    <definedName name="solver_itr" localSheetId="16" hidden="1">2147483647</definedName>
    <definedName name="solver_itr" localSheetId="17" hidden="1">2147483647</definedName>
    <definedName name="solver_itr" localSheetId="18" hidden="1">2147483647</definedName>
    <definedName name="solver_lhs1" localSheetId="0" hidden="1">'Products and Resources'!$G$6:$G$11</definedName>
    <definedName name="solver_lhs1" localSheetId="6" hidden="1">'Qu - 1(h)'!$B$13:$F$13</definedName>
    <definedName name="solver_lhs1" localSheetId="7" hidden="1">'Qu - 1(i) '!$B$13:$F$13</definedName>
    <definedName name="solver_lhs1" localSheetId="8" hidden="1">'Qu - 1(j) '!$B$13:$F$13</definedName>
    <definedName name="solver_lhs1" localSheetId="9" hidden="1">'Qu - 1(k)'!$B$13:$F$13</definedName>
    <definedName name="solver_lhs1" localSheetId="10" hidden="1">'Qu - 1(L)'!$B$13:$F$13</definedName>
    <definedName name="solver_lhs1" localSheetId="2" hidden="1">'Qu-1(e) new product'!$B$2:$G$2</definedName>
    <definedName name="solver_lhs1" localSheetId="3" hidden="1">'Qu-1(f)'!$G$6:$G$11</definedName>
    <definedName name="solver_lhs1" localSheetId="5" hidden="1">'Qu-1(g)'!$B$2:$F$2</definedName>
    <definedName name="solver_lhs1" localSheetId="11" hidden="1">'Qu-1(m)'!$B$14:$F$14</definedName>
    <definedName name="solver_lhs1" localSheetId="12" hidden="1">'Qu-1(n)'!$B$15:$F$15</definedName>
    <definedName name="solver_lhs1" localSheetId="13" hidden="1">'Qu-1(O)'!$B$14:$F$14</definedName>
    <definedName name="solver_lhs1" localSheetId="14" hidden="1">'Qu-2(a)'!$B$3:$B$31</definedName>
    <definedName name="solver_lhs1" localSheetId="15" hidden="1">'Qu-2(b)'!$B$3:$B$31</definedName>
    <definedName name="solver_lhs1" localSheetId="16" hidden="1">'Qu-2(c)'!$B$3:$B$31</definedName>
    <definedName name="solver_lhs1" localSheetId="17" hidden="1">'Qu-2(e)'!$B$3:$B$31</definedName>
    <definedName name="solver_lhs1" localSheetId="18" hidden="1">'Qu-2(g) '!$B$3:$B$31</definedName>
    <definedName name="solver_lhs2" localSheetId="6" hidden="1">'Qu - 1(h)'!$B$14:$F$14</definedName>
    <definedName name="solver_lhs2" localSheetId="7" hidden="1">'Qu - 1(i) '!$B$14:$F$14</definedName>
    <definedName name="solver_lhs2" localSheetId="8" hidden="1">'Qu - 1(j) '!$B$14:$F$14</definedName>
    <definedName name="solver_lhs2" localSheetId="9" hidden="1">'Qu - 1(k)'!$B$14:$F$14</definedName>
    <definedName name="solver_lhs2" localSheetId="10" hidden="1">'Qu - 1(L)'!$B$14:$F$14</definedName>
    <definedName name="solver_lhs2" localSheetId="2" hidden="1">'Qu-1(e) new product'!$H$6:$H$11</definedName>
    <definedName name="solver_lhs2" localSheetId="5" hidden="1">'Qu-1(g)'!$G$6:$G$11</definedName>
    <definedName name="solver_lhs2" localSheetId="11" hidden="1">'Qu-1(m)'!$B$15:$F$15</definedName>
    <definedName name="solver_lhs2" localSheetId="12" hidden="1">'Qu-1(n)'!$B$16:$F$16</definedName>
    <definedName name="solver_lhs2" localSheetId="13" hidden="1">'Qu-1(O)'!$B$15:$F$15</definedName>
    <definedName name="solver_lhs2" localSheetId="14" hidden="1">'Qu-2(a)'!$K$3:$K$14</definedName>
    <definedName name="solver_lhs2" localSheetId="15" hidden="1">'Qu-2(b)'!$K$3:$K$14</definedName>
    <definedName name="solver_lhs2" localSheetId="16" hidden="1">'Qu-2(c)'!$K$3:$K$14</definedName>
    <definedName name="solver_lhs2" localSheetId="17" hidden="1">'Qu-2(e)'!$K$3:$K$14</definedName>
    <definedName name="solver_lhs2" localSheetId="18" hidden="1">'Qu-2(g) '!$K$3:$K$14</definedName>
    <definedName name="solver_lhs3" localSheetId="6" hidden="1">'Qu - 1(h)'!$B$15</definedName>
    <definedName name="solver_lhs3" localSheetId="7" hidden="1">'Qu - 1(i) '!$B$15</definedName>
    <definedName name="solver_lhs3" localSheetId="8" hidden="1">'Qu - 1(j) '!$B$15</definedName>
    <definedName name="solver_lhs3" localSheetId="9" hidden="1">'Qu - 1(k)'!$B$15</definedName>
    <definedName name="solver_lhs3" localSheetId="10" hidden="1">'Qu - 1(L)'!$B$15</definedName>
    <definedName name="solver_lhs3" localSheetId="11" hidden="1">'Qu-1(m)'!$B$2:$F$2</definedName>
    <definedName name="solver_lhs3" localSheetId="12" hidden="1">'Qu-1(n)'!$B$17</definedName>
    <definedName name="solver_lhs3" localSheetId="13" hidden="1">'Qu-1(O)'!$B$18:$D$18</definedName>
    <definedName name="solver_lhs4" localSheetId="6" hidden="1">'Qu - 1(h)'!$B$2:$F$2</definedName>
    <definedName name="solver_lhs4" localSheetId="7" hidden="1">'Qu - 1(i) '!$B$2:$F$2</definedName>
    <definedName name="solver_lhs4" localSheetId="8" hidden="1">'Qu - 1(j) '!$B$2:$F$2</definedName>
    <definedName name="solver_lhs4" localSheetId="9" hidden="1">'Qu - 1(k)'!$B$2:$F$2</definedName>
    <definedName name="solver_lhs4" localSheetId="10" hidden="1">'Qu - 1(L)'!$B$2:$F$2</definedName>
    <definedName name="solver_lhs4" localSheetId="11" hidden="1">'Qu-1(m)'!$B$2:$F$2</definedName>
    <definedName name="solver_lhs4" localSheetId="12" hidden="1">'Qu-1(n)'!$B$2:$F$2</definedName>
    <definedName name="solver_lhs4" localSheetId="13" hidden="1">'Qu-1(O)'!$B$20</definedName>
    <definedName name="solver_lhs5" localSheetId="6" hidden="1">'Qu - 1(h)'!$B$2:$F$2</definedName>
    <definedName name="solver_lhs5" localSheetId="7" hidden="1">'Qu - 1(i) '!$B$2:$F$2</definedName>
    <definedName name="solver_lhs5" localSheetId="8" hidden="1">'Qu - 1(j) '!$B$2:$F$2</definedName>
    <definedName name="solver_lhs5" localSheetId="9" hidden="1">'Qu - 1(k)'!$B$2:$F$2</definedName>
    <definedName name="solver_lhs5" localSheetId="10" hidden="1">'Qu - 1(L)'!$B$2:$F$2</definedName>
    <definedName name="solver_lhs5" localSheetId="11" hidden="1">'Qu-1(m)'!$G$7:$G$12</definedName>
    <definedName name="solver_lhs5" localSheetId="12" hidden="1">'Qu-1(n)'!$B$2:$F$2</definedName>
    <definedName name="solver_lhs5" localSheetId="13" hidden="1">'Qu-1(O)'!$B$21</definedName>
    <definedName name="solver_lhs6" localSheetId="6" hidden="1">'Qu - 1(h)'!$G$6:$G$11</definedName>
    <definedName name="solver_lhs6" localSheetId="7" hidden="1">'Qu - 1(i) '!$G$6:$G$11</definedName>
    <definedName name="solver_lhs6" localSheetId="8" hidden="1">'Qu - 1(j) '!$G$6:$G$11</definedName>
    <definedName name="solver_lhs6" localSheetId="9" hidden="1">'Qu - 1(k)'!$G$6:$G$11</definedName>
    <definedName name="solver_lhs6" localSheetId="10" hidden="1">'Qu - 1(L)'!$E$13</definedName>
    <definedName name="solver_lhs6" localSheetId="12" hidden="1">'Qu-1(n)'!$G$8:$G$13</definedName>
    <definedName name="solver_lhs6" localSheetId="13" hidden="1">'Qu-1(O)'!$B$2:$F$2</definedName>
    <definedName name="solver_lhs7" localSheetId="10" hidden="1">'Qu - 1(L)'!$G$6:$G$11</definedName>
    <definedName name="solver_lhs7" localSheetId="13" hidden="1">'Qu-1(O)'!$B$2:$F$2</definedName>
    <definedName name="solver_lhs8" localSheetId="13" hidden="1">'Qu-1(O)'!$G$7:$G$12</definedName>
    <definedName name="solver_lhs9" localSheetId="13" hidden="1">'Qu-1(O)'!$G$7:$G$12</definedName>
    <definedName name="solver_lin" localSheetId="0" hidden="1">1</definedName>
    <definedName name="solver_lin" localSheetId="6" hidden="1">1</definedName>
    <definedName name="solver_lin" localSheetId="7" hidden="1">1</definedName>
    <definedName name="solver_lin" localSheetId="8" hidden="1">1</definedName>
    <definedName name="solver_lin" localSheetId="9" hidden="1">1</definedName>
    <definedName name="solver_lin" localSheetId="10" hidden="1">1</definedName>
    <definedName name="solver_lin" localSheetId="2" hidden="1">1</definedName>
    <definedName name="solver_lin" localSheetId="3" hidden="1">1</definedName>
    <definedName name="solver_lin" localSheetId="5" hidden="1">1</definedName>
    <definedName name="solver_lin" localSheetId="11" hidden="1">1</definedName>
    <definedName name="solver_lin" localSheetId="12" hidden="1">1</definedName>
    <definedName name="solver_lin" localSheetId="13" hidden="1">1</definedName>
    <definedName name="solver_lin" localSheetId="14" hidden="1">1</definedName>
    <definedName name="solver_lin" localSheetId="15" hidden="1">1</definedName>
    <definedName name="solver_lin" localSheetId="16" hidden="1">1</definedName>
    <definedName name="solver_lin" localSheetId="17" hidden="1">1</definedName>
    <definedName name="solver_lin" localSheetId="18" hidden="1">2</definedName>
    <definedName name="solver_lin" localSheetId="19" hidden="1">2</definedName>
    <definedName name="solver_mip" localSheetId="0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ip" localSheetId="2" hidden="1">2147483647</definedName>
    <definedName name="solver_mip" localSheetId="3" hidden="1">2147483647</definedName>
    <definedName name="solver_mip" localSheetId="5" hidden="1">2147483647</definedName>
    <definedName name="solver_mip" localSheetId="11" hidden="1">2147483647</definedName>
    <definedName name="solver_mip" localSheetId="12" hidden="1">2147483647</definedName>
    <definedName name="solver_mip" localSheetId="13" hidden="1">2147483647</definedName>
    <definedName name="solver_mip" localSheetId="14" hidden="1">2147483647</definedName>
    <definedName name="solver_mip" localSheetId="15" hidden="1">2147483647</definedName>
    <definedName name="solver_mip" localSheetId="16" hidden="1">2147483647</definedName>
    <definedName name="solver_mip" localSheetId="17" hidden="1">2147483647</definedName>
    <definedName name="solver_mip" localSheetId="18" hidden="1">2147483647</definedName>
    <definedName name="solver_mni" localSheetId="0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ni" localSheetId="2" hidden="1">30</definedName>
    <definedName name="solver_mni" localSheetId="3" hidden="1">30</definedName>
    <definedName name="solver_mni" localSheetId="5" hidden="1">30</definedName>
    <definedName name="solver_mni" localSheetId="11" hidden="1">30</definedName>
    <definedName name="solver_mni" localSheetId="12" hidden="1">30</definedName>
    <definedName name="solver_mni" localSheetId="13" hidden="1">30</definedName>
    <definedName name="solver_mni" localSheetId="14" hidden="1">30</definedName>
    <definedName name="solver_mni" localSheetId="15" hidden="1">30</definedName>
    <definedName name="solver_mni" localSheetId="16" hidden="1">30</definedName>
    <definedName name="solver_mni" localSheetId="17" hidden="1">30</definedName>
    <definedName name="solver_mni" localSheetId="18" hidden="1">30</definedName>
    <definedName name="solver_mrt" localSheetId="0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rt" localSheetId="2" hidden="1">0.075</definedName>
    <definedName name="solver_mrt" localSheetId="3" hidden="1">0.075</definedName>
    <definedName name="solver_mrt" localSheetId="5" hidden="1">0.075</definedName>
    <definedName name="solver_mrt" localSheetId="11" hidden="1">0.075</definedName>
    <definedName name="solver_mrt" localSheetId="12" hidden="1">0.075</definedName>
    <definedName name="solver_mrt" localSheetId="13" hidden="1">0.075</definedName>
    <definedName name="solver_mrt" localSheetId="14" hidden="1">0.075</definedName>
    <definedName name="solver_mrt" localSheetId="15" hidden="1">0.075</definedName>
    <definedName name="solver_mrt" localSheetId="16" hidden="1">0.075</definedName>
    <definedName name="solver_mrt" localSheetId="17" hidden="1">0.075</definedName>
    <definedName name="solver_mrt" localSheetId="18" hidden="1">0.075</definedName>
    <definedName name="solver_msl" localSheetId="0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10" hidden="1">2</definedName>
    <definedName name="solver_msl" localSheetId="2" hidden="1">2</definedName>
    <definedName name="solver_msl" localSheetId="3" hidden="1">2</definedName>
    <definedName name="solver_msl" localSheetId="5" hidden="1">2</definedName>
    <definedName name="solver_msl" localSheetId="11" hidden="1">2</definedName>
    <definedName name="solver_msl" localSheetId="12" hidden="1">2</definedName>
    <definedName name="solver_msl" localSheetId="13" hidden="1">2</definedName>
    <definedName name="solver_msl" localSheetId="14" hidden="1">2</definedName>
    <definedName name="solver_msl" localSheetId="15" hidden="1">2</definedName>
    <definedName name="solver_msl" localSheetId="16" hidden="1">2</definedName>
    <definedName name="solver_msl" localSheetId="17" hidden="1">2</definedName>
    <definedName name="solver_msl" localSheetId="18" hidden="1">2</definedName>
    <definedName name="solver_neg" localSheetId="0" hidden="1">1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eg" localSheetId="9" hidden="1">1</definedName>
    <definedName name="solver_neg" localSheetId="10" hidden="1">1</definedName>
    <definedName name="solver_neg" localSheetId="2" hidden="1">1</definedName>
    <definedName name="solver_neg" localSheetId="3" hidden="1">1</definedName>
    <definedName name="solver_neg" localSheetId="5" hidden="1">1</definedName>
    <definedName name="solver_neg" localSheetId="11" hidden="1">1</definedName>
    <definedName name="solver_neg" localSheetId="12" hidden="1">1</definedName>
    <definedName name="solver_neg" localSheetId="13" hidden="1">1</definedName>
    <definedName name="solver_neg" localSheetId="14" hidden="1">2</definedName>
    <definedName name="solver_neg" localSheetId="15" hidden="1">2</definedName>
    <definedName name="solver_neg" localSheetId="16" hidden="1">2</definedName>
    <definedName name="solver_neg" localSheetId="17" hidden="1">2</definedName>
    <definedName name="solver_neg" localSheetId="18" hidden="1">1</definedName>
    <definedName name="solver_neg" localSheetId="19" hidden="1">1</definedName>
    <definedName name="solver_nod" localSheetId="0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od" localSheetId="2" hidden="1">2147483647</definedName>
    <definedName name="solver_nod" localSheetId="3" hidden="1">2147483647</definedName>
    <definedName name="solver_nod" localSheetId="5" hidden="1">2147483647</definedName>
    <definedName name="solver_nod" localSheetId="11" hidden="1">2147483647</definedName>
    <definedName name="solver_nod" localSheetId="12" hidden="1">2147483647</definedName>
    <definedName name="solver_nod" localSheetId="13" hidden="1">2147483647</definedName>
    <definedName name="solver_nod" localSheetId="14" hidden="1">2147483647</definedName>
    <definedName name="solver_nod" localSheetId="15" hidden="1">2147483647</definedName>
    <definedName name="solver_nod" localSheetId="16" hidden="1">2147483647</definedName>
    <definedName name="solver_nod" localSheetId="17" hidden="1">2147483647</definedName>
    <definedName name="solver_nod" localSheetId="18" hidden="1">2147483647</definedName>
    <definedName name="solver_num" localSheetId="0" hidden="1">1</definedName>
    <definedName name="solver_num" localSheetId="6" hidden="1">6</definedName>
    <definedName name="solver_num" localSheetId="7" hidden="1">6</definedName>
    <definedName name="solver_num" localSheetId="8" hidden="1">6</definedName>
    <definedName name="solver_num" localSheetId="9" hidden="1">6</definedName>
    <definedName name="solver_num" localSheetId="10" hidden="1">7</definedName>
    <definedName name="solver_num" localSheetId="2" hidden="1">2</definedName>
    <definedName name="solver_num" localSheetId="3" hidden="1">1</definedName>
    <definedName name="solver_num" localSheetId="5" hidden="1">2</definedName>
    <definedName name="solver_num" localSheetId="11" hidden="1">5</definedName>
    <definedName name="solver_num" localSheetId="12" hidden="1">6</definedName>
    <definedName name="solver_num" localSheetId="13" hidden="1">9</definedName>
    <definedName name="solver_num" localSheetId="14" hidden="1">2</definedName>
    <definedName name="solver_num" localSheetId="15" hidden="1">2</definedName>
    <definedName name="solver_num" localSheetId="16" hidden="1">2</definedName>
    <definedName name="solver_num" localSheetId="17" hidden="1">2</definedName>
    <definedName name="solver_num" localSheetId="18" hidden="1">2</definedName>
    <definedName name="solver_num" localSheetId="19" hidden="1">0</definedName>
    <definedName name="solver_opt" localSheetId="0" hidden="1">'Products and Resources'!$H$3</definedName>
    <definedName name="solver_opt" localSheetId="6" hidden="1">'Qu - 1(h)'!$H$3</definedName>
    <definedName name="solver_opt" localSheetId="7" hidden="1">'Qu - 1(i) '!$H$3</definedName>
    <definedName name="solver_opt" localSheetId="8" hidden="1">'Qu - 1(j) '!$H$3</definedName>
    <definedName name="solver_opt" localSheetId="9" hidden="1">'Qu - 1(k)'!$H$3</definedName>
    <definedName name="solver_opt" localSheetId="10" hidden="1">'Qu - 1(L)'!$H$3</definedName>
    <definedName name="solver_opt" localSheetId="2" hidden="1">'Qu-1(e) new product'!$I$3</definedName>
    <definedName name="solver_opt" localSheetId="3" hidden="1">'Qu-1(f)'!$H$3</definedName>
    <definedName name="solver_opt" localSheetId="5" hidden="1">'Qu-1(g)'!$H$3</definedName>
    <definedName name="solver_opt" localSheetId="11" hidden="1">'Qu-1(m)'!$H$3</definedName>
    <definedName name="solver_opt" localSheetId="12" hidden="1">'Qu-1(n)'!$H$3</definedName>
    <definedName name="solver_opt" localSheetId="13" hidden="1">'Qu-1(O)'!$H$3</definedName>
    <definedName name="solver_opt" localSheetId="14" hidden="1">'Qu-2(a)'!$G$33</definedName>
    <definedName name="solver_opt" localSheetId="15" hidden="1">'Qu-2(b)'!$G$33</definedName>
    <definedName name="solver_opt" localSheetId="16" hidden="1">'Qu-2(c)'!$G$33</definedName>
    <definedName name="solver_opt" localSheetId="17" hidden="1">'Qu-2(e)'!$G$33</definedName>
    <definedName name="solver_opt" localSheetId="18" hidden="1">'Qu-2(g) '!$G$33</definedName>
    <definedName name="solver_opt" localSheetId="19" hidden="1">'Qu-3(a)'!$A$5</definedName>
    <definedName name="solver_pre" localSheetId="0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pre" localSheetId="2" hidden="1">0.000001</definedName>
    <definedName name="solver_pre" localSheetId="3" hidden="1">0.000001</definedName>
    <definedName name="solver_pre" localSheetId="5" hidden="1">0.000001</definedName>
    <definedName name="solver_pre" localSheetId="11" hidden="1">0.000001</definedName>
    <definedName name="solver_pre" localSheetId="12" hidden="1">0.000001</definedName>
    <definedName name="solver_pre" localSheetId="13" hidden="1">0.000001</definedName>
    <definedName name="solver_pre" localSheetId="14" hidden="1">0.000001</definedName>
    <definedName name="solver_pre" localSheetId="15" hidden="1">0.000001</definedName>
    <definedName name="solver_pre" localSheetId="16" hidden="1">0.000001</definedName>
    <definedName name="solver_pre" localSheetId="17" hidden="1">0.000001</definedName>
    <definedName name="solver_pre" localSheetId="18" hidden="1">0.000001</definedName>
    <definedName name="solver_rbv" localSheetId="0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bv" localSheetId="10" hidden="1">1</definedName>
    <definedName name="solver_rbv" localSheetId="2" hidden="1">2</definedName>
    <definedName name="solver_rbv" localSheetId="3" hidden="1">1</definedName>
    <definedName name="solver_rbv" localSheetId="5" hidden="1">1</definedName>
    <definedName name="solver_rbv" localSheetId="11" hidden="1">1</definedName>
    <definedName name="solver_rbv" localSheetId="12" hidden="1">1</definedName>
    <definedName name="solver_rbv" localSheetId="13" hidden="1">1</definedName>
    <definedName name="solver_rbv" localSheetId="14" hidden="1">1</definedName>
    <definedName name="solver_rbv" localSheetId="15" hidden="1">1</definedName>
    <definedName name="solver_rbv" localSheetId="16" hidden="1">1</definedName>
    <definedName name="solver_rbv" localSheetId="17" hidden="1">1</definedName>
    <definedName name="solver_rbv" localSheetId="18" hidden="1">1</definedName>
    <definedName name="solver_rel1" localSheetId="0" hidden="1">1</definedName>
    <definedName name="solver_rel1" localSheetId="6" hidden="1">5</definedName>
    <definedName name="solver_rel1" localSheetId="7" hidden="1">5</definedName>
    <definedName name="solver_rel1" localSheetId="8" hidden="1">5</definedName>
    <definedName name="solver_rel1" localSheetId="9" hidden="1">5</definedName>
    <definedName name="solver_rel1" localSheetId="10" hidden="1">5</definedName>
    <definedName name="solver_rel1" localSheetId="2" hidden="1">4</definedName>
    <definedName name="solver_rel1" localSheetId="3" hidden="1">1</definedName>
    <definedName name="solver_rel1" localSheetId="5" hidden="1">4</definedName>
    <definedName name="solver_rel1" localSheetId="11" hidden="1">5</definedName>
    <definedName name="solver_rel1" localSheetId="12" hidden="1">5</definedName>
    <definedName name="solver_rel1" localSheetId="13" hidden="1">5</definedName>
    <definedName name="solver_rel1" localSheetId="14" hidden="1">3</definedName>
    <definedName name="solver_rel1" localSheetId="15" hidden="1">3</definedName>
    <definedName name="solver_rel1" localSheetId="16" hidden="1">3</definedName>
    <definedName name="solver_rel1" localSheetId="17" hidden="1">3</definedName>
    <definedName name="solver_rel1" localSheetId="18" hidden="1">3</definedName>
    <definedName name="solver_rel2" localSheetId="6" hidden="1">1</definedName>
    <definedName name="solver_rel2" localSheetId="7" hidden="1">1</definedName>
    <definedName name="solver_rel2" localSheetId="8" hidden="1">1</definedName>
    <definedName name="solver_rel2" localSheetId="9" hidden="1">1</definedName>
    <definedName name="solver_rel2" localSheetId="10" hidden="1">1</definedName>
    <definedName name="solver_rel2" localSheetId="2" hidden="1">1</definedName>
    <definedName name="solver_rel2" localSheetId="5" hidden="1">1</definedName>
    <definedName name="solver_rel2" localSheetId="11" hidden="1">1</definedName>
    <definedName name="solver_rel2" localSheetId="12" hidden="1">1</definedName>
    <definedName name="solver_rel2" localSheetId="13" hidden="1">1</definedName>
    <definedName name="solver_rel2" localSheetId="14" hidden="1">2</definedName>
    <definedName name="solver_rel2" localSheetId="15" hidden="1">2</definedName>
    <definedName name="solver_rel2" localSheetId="16" hidden="1">2</definedName>
    <definedName name="solver_rel2" localSheetId="17" hidden="1">2</definedName>
    <definedName name="solver_rel2" localSheetId="18" hidden="1">2</definedName>
    <definedName name="solver_rel3" localSheetId="6" hidden="1">1</definedName>
    <definedName name="solver_rel3" localSheetId="7" hidden="1">1</definedName>
    <definedName name="solver_rel3" localSheetId="8" hidden="1">1</definedName>
    <definedName name="solver_rel3" localSheetId="9" hidden="1">1</definedName>
    <definedName name="solver_rel3" localSheetId="10" hidden="1">1</definedName>
    <definedName name="solver_rel3" localSheetId="11" hidden="1">4</definedName>
    <definedName name="solver_rel3" localSheetId="12" hidden="1">1</definedName>
    <definedName name="solver_rel3" localSheetId="13" hidden="1">5</definedName>
    <definedName name="solver_rel4" localSheetId="6" hidden="1">4</definedName>
    <definedName name="solver_rel4" localSheetId="7" hidden="1">4</definedName>
    <definedName name="solver_rel4" localSheetId="8" hidden="1">4</definedName>
    <definedName name="solver_rel4" localSheetId="9" hidden="1">4</definedName>
    <definedName name="solver_rel4" localSheetId="10" hidden="1">4</definedName>
    <definedName name="solver_rel4" localSheetId="11" hidden="1">3</definedName>
    <definedName name="solver_rel4" localSheetId="12" hidden="1">4</definedName>
    <definedName name="solver_rel4" localSheetId="13" hidden="1">1</definedName>
    <definedName name="solver_rel5" localSheetId="6" hidden="1">3</definedName>
    <definedName name="solver_rel5" localSheetId="7" hidden="1">3</definedName>
    <definedName name="solver_rel5" localSheetId="8" hidden="1">3</definedName>
    <definedName name="solver_rel5" localSheetId="9" hidden="1">3</definedName>
    <definedName name="solver_rel5" localSheetId="10" hidden="1">3</definedName>
    <definedName name="solver_rel5" localSheetId="11" hidden="1">1</definedName>
    <definedName name="solver_rel5" localSheetId="12" hidden="1">3</definedName>
    <definedName name="solver_rel5" localSheetId="13" hidden="1">2</definedName>
    <definedName name="solver_rel6" localSheetId="6" hidden="1">1</definedName>
    <definedName name="solver_rel6" localSheetId="7" hidden="1">1</definedName>
    <definedName name="solver_rel6" localSheetId="8" hidden="1">1</definedName>
    <definedName name="solver_rel6" localSheetId="9" hidden="1">1</definedName>
    <definedName name="solver_rel6" localSheetId="10" hidden="1">1</definedName>
    <definedName name="solver_rel6" localSheetId="12" hidden="1">1</definedName>
    <definedName name="solver_rel6" localSheetId="13" hidden="1">4</definedName>
    <definedName name="solver_rel7" localSheetId="10" hidden="1">1</definedName>
    <definedName name="solver_rel7" localSheetId="13" hidden="1">3</definedName>
    <definedName name="solver_rel8" localSheetId="13" hidden="1">1</definedName>
    <definedName name="solver_rel9" localSheetId="13" hidden="1">3</definedName>
    <definedName name="solver_rhs1" localSheetId="0" hidden="1">'Products and Resources'!$H$6:$H$11</definedName>
    <definedName name="solver_rhs1" localSheetId="6" hidden="1">"binary"</definedName>
    <definedName name="solver_rhs1" localSheetId="7" hidden="1">"binary"</definedName>
    <definedName name="solver_rhs1" localSheetId="8" hidden="1">"binary"</definedName>
    <definedName name="solver_rhs1" localSheetId="9" hidden="1">"binary"</definedName>
    <definedName name="solver_rhs1" localSheetId="10" hidden="1">"binary"</definedName>
    <definedName name="solver_rhs1" localSheetId="2" hidden="1">"integer"</definedName>
    <definedName name="solver_rhs1" localSheetId="3" hidden="1">'Qu-1(f)'!$H$6:$H$11</definedName>
    <definedName name="solver_rhs1" localSheetId="5" hidden="1">"integer"</definedName>
    <definedName name="solver_rhs1" localSheetId="11" hidden="1">"binary"</definedName>
    <definedName name="solver_rhs1" localSheetId="12" hidden="1">"binary"</definedName>
    <definedName name="solver_rhs1" localSheetId="13" hidden="1">"binary"</definedName>
    <definedName name="solver_rhs1" localSheetId="14" hidden="1">0</definedName>
    <definedName name="solver_rhs1" localSheetId="15" hidden="1">0</definedName>
    <definedName name="solver_rhs1" localSheetId="16" hidden="1">0</definedName>
    <definedName name="solver_rhs1" localSheetId="17" hidden="1">0</definedName>
    <definedName name="solver_rhs1" localSheetId="18" hidden="1">0</definedName>
    <definedName name="solver_rhs2" localSheetId="6" hidden="1">0</definedName>
    <definedName name="solver_rhs2" localSheetId="7" hidden="1">0</definedName>
    <definedName name="solver_rhs2" localSheetId="8" hidden="1">0</definedName>
    <definedName name="solver_rhs2" localSheetId="9" hidden="1">0</definedName>
    <definedName name="solver_rhs2" localSheetId="10" hidden="1">0</definedName>
    <definedName name="solver_rhs2" localSheetId="2" hidden="1">'Qu-1(e) new product'!$I$6:$I$11</definedName>
    <definedName name="solver_rhs2" localSheetId="5" hidden="1">'Qu-1(g)'!$H$6:$H$11</definedName>
    <definedName name="solver_rhs2" localSheetId="11" hidden="1">0</definedName>
    <definedName name="solver_rhs2" localSheetId="12" hidden="1">0</definedName>
    <definedName name="solver_rhs2" localSheetId="13" hidden="1">0</definedName>
    <definedName name="solver_rhs2" localSheetId="14" hidden="1">'Qu-2(a)'!$L$3:$L$14</definedName>
    <definedName name="solver_rhs2" localSheetId="15" hidden="1">'Qu-2(b)'!$L$3:$L$14</definedName>
    <definedName name="solver_rhs2" localSheetId="16" hidden="1">'Qu-2(c)'!$L$3:$L$14</definedName>
    <definedName name="solver_rhs2" localSheetId="17" hidden="1">'Qu-2(e)'!$L$3:$L$14</definedName>
    <definedName name="solver_rhs2" localSheetId="18" hidden="1">'Qu-2(g) '!$L$3:$L$14</definedName>
    <definedName name="solver_rhs3" localSheetId="6" hidden="1">4</definedName>
    <definedName name="solver_rhs3" localSheetId="7" hidden="1">3</definedName>
    <definedName name="solver_rhs3" localSheetId="8" hidden="1">2</definedName>
    <definedName name="solver_rhs3" localSheetId="9" hidden="1">1</definedName>
    <definedName name="solver_rhs3" localSheetId="10" hidden="1">2</definedName>
    <definedName name="solver_rhs3" localSheetId="11" hidden="1">"integer"</definedName>
    <definedName name="solver_rhs3" localSheetId="12" hidden="1">1</definedName>
    <definedName name="solver_rhs3" localSheetId="13" hidden="1">"binary"</definedName>
    <definedName name="solver_rhs4" localSheetId="6" hidden="1">"integer"</definedName>
    <definedName name="solver_rhs4" localSheetId="7" hidden="1">"integer"</definedName>
    <definedName name="solver_rhs4" localSheetId="8" hidden="1">"integer"</definedName>
    <definedName name="solver_rhs4" localSheetId="9" hidden="1">"integer"</definedName>
    <definedName name="solver_rhs4" localSheetId="10" hidden="1">"integer"</definedName>
    <definedName name="solver_rhs4" localSheetId="11" hidden="1">0</definedName>
    <definedName name="solver_rhs4" localSheetId="12" hidden="1">"integer"</definedName>
    <definedName name="solver_rhs4" localSheetId="13" hidden="1">1</definedName>
    <definedName name="solver_rhs5" localSheetId="6" hidden="1">0</definedName>
    <definedName name="solver_rhs5" localSheetId="7" hidden="1">0</definedName>
    <definedName name="solver_rhs5" localSheetId="8" hidden="1">0</definedName>
    <definedName name="solver_rhs5" localSheetId="9" hidden="1">0</definedName>
    <definedName name="solver_rhs5" localSheetId="10" hidden="1">0</definedName>
    <definedName name="solver_rhs5" localSheetId="11" hidden="1">'Qu-1(m)'!$H$7:$H$12</definedName>
    <definedName name="solver_rhs5" localSheetId="12" hidden="1">0</definedName>
    <definedName name="solver_rhs5" localSheetId="13" hidden="1">0</definedName>
    <definedName name="solver_rhs6" localSheetId="6" hidden="1">'Qu - 1(h)'!$H$6:$H$11</definedName>
    <definedName name="solver_rhs6" localSheetId="7" hidden="1">'Qu - 1(i) '!$H$6:$H$11</definedName>
    <definedName name="solver_rhs6" localSheetId="8" hidden="1">'Qu - 1(j) '!$H$6:$H$11</definedName>
    <definedName name="solver_rhs6" localSheetId="9" hidden="1">'Qu - 1(k)'!$H$6:$H$11</definedName>
    <definedName name="solver_rhs6" localSheetId="10" hidden="1">'Qu - 1(L)'!$C$13</definedName>
    <definedName name="solver_rhs6" localSheetId="12" hidden="1">'Qu-1(n)'!$H$8:$H$13</definedName>
    <definedName name="solver_rhs6" localSheetId="13" hidden="1">"integer"</definedName>
    <definedName name="solver_rhs7" localSheetId="10" hidden="1">'Qu - 1(L)'!$H$6:$H$11</definedName>
    <definedName name="solver_rhs7" localSheetId="13" hidden="1">0</definedName>
    <definedName name="solver_rhs8" localSheetId="13" hidden="1">'Qu-1(O)'!$H$7:$H$12</definedName>
    <definedName name="solver_rhs9" localSheetId="13" hidden="1">0</definedName>
    <definedName name="solver_rlx" localSheetId="0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lx" localSheetId="10" hidden="1">2</definedName>
    <definedName name="solver_rlx" localSheetId="2" hidden="1">2</definedName>
    <definedName name="solver_rlx" localSheetId="3" hidden="1">2</definedName>
    <definedName name="solver_rlx" localSheetId="5" hidden="1">2</definedName>
    <definedName name="solver_rlx" localSheetId="11" hidden="1">2</definedName>
    <definedName name="solver_rlx" localSheetId="12" hidden="1">2</definedName>
    <definedName name="solver_rlx" localSheetId="13" hidden="1">2</definedName>
    <definedName name="solver_rlx" localSheetId="14" hidden="1">1</definedName>
    <definedName name="solver_rlx" localSheetId="15" hidden="1">1</definedName>
    <definedName name="solver_rlx" localSheetId="16" hidden="1">1</definedName>
    <definedName name="solver_rlx" localSheetId="17" hidden="1">1</definedName>
    <definedName name="solver_rlx" localSheetId="18" hidden="1">2</definedName>
    <definedName name="solver_rsd" localSheetId="0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rsd" localSheetId="2" hidden="1">0</definedName>
    <definedName name="solver_rsd" localSheetId="3" hidden="1">0</definedName>
    <definedName name="solver_rsd" localSheetId="5" hidden="1">0</definedName>
    <definedName name="solver_rsd" localSheetId="11" hidden="1">0</definedName>
    <definedName name="solver_rsd" localSheetId="12" hidden="1">0</definedName>
    <definedName name="solver_rsd" localSheetId="13" hidden="1">0</definedName>
    <definedName name="solver_rsd" localSheetId="14" hidden="1">0</definedName>
    <definedName name="solver_rsd" localSheetId="15" hidden="1">0</definedName>
    <definedName name="solver_rsd" localSheetId="16" hidden="1">0</definedName>
    <definedName name="solver_rsd" localSheetId="17" hidden="1">0</definedName>
    <definedName name="solver_rsd" localSheetId="18" hidden="1">0</definedName>
    <definedName name="solver_scl" localSheetId="0" hidden="1">1</definedName>
    <definedName name="solver_scl" localSheetId="6" hidden="1">1</definedName>
    <definedName name="solver_scl" localSheetId="7" hidden="1">1</definedName>
    <definedName name="solver_scl" localSheetId="8" hidden="1">1</definedName>
    <definedName name="solver_scl" localSheetId="9" hidden="1">1</definedName>
    <definedName name="solver_scl" localSheetId="10" hidden="1">1</definedName>
    <definedName name="solver_scl" localSheetId="2" hidden="1">2</definedName>
    <definedName name="solver_scl" localSheetId="3" hidden="1">1</definedName>
    <definedName name="solver_scl" localSheetId="5" hidden="1">1</definedName>
    <definedName name="solver_scl" localSheetId="11" hidden="1">1</definedName>
    <definedName name="solver_scl" localSheetId="12" hidden="1">1</definedName>
    <definedName name="solver_scl" localSheetId="13" hidden="1">1</definedName>
    <definedName name="solver_scl" localSheetId="14" hidden="1">2</definedName>
    <definedName name="solver_scl" localSheetId="15" hidden="1">2</definedName>
    <definedName name="solver_scl" localSheetId="16" hidden="1">2</definedName>
    <definedName name="solver_scl" localSheetId="17" hidden="1">2</definedName>
    <definedName name="solver_scl" localSheetId="18" hidden="1">1</definedName>
    <definedName name="solver_sho" localSheetId="0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ho" localSheetId="2" hidden="1">2</definedName>
    <definedName name="solver_sho" localSheetId="3" hidden="1">2</definedName>
    <definedName name="solver_sho" localSheetId="5" hidden="1">2</definedName>
    <definedName name="solver_sho" localSheetId="11" hidden="1">2</definedName>
    <definedName name="solver_sho" localSheetId="12" hidden="1">2</definedName>
    <definedName name="solver_sho" localSheetId="13" hidden="1">2</definedName>
    <definedName name="solver_sho" localSheetId="14" hidden="1">2</definedName>
    <definedName name="solver_sho" localSheetId="15" hidden="1">2</definedName>
    <definedName name="solver_sho" localSheetId="16" hidden="1">2</definedName>
    <definedName name="solver_sho" localSheetId="17" hidden="1">2</definedName>
    <definedName name="solver_sho" localSheetId="18" hidden="1">2</definedName>
    <definedName name="solver_ssz" localSheetId="0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ssz" localSheetId="2" hidden="1">100</definedName>
    <definedName name="solver_ssz" localSheetId="3" hidden="1">100</definedName>
    <definedName name="solver_ssz" localSheetId="5" hidden="1">100</definedName>
    <definedName name="solver_ssz" localSheetId="11" hidden="1">100</definedName>
    <definedName name="solver_ssz" localSheetId="12" hidden="1">100</definedName>
    <definedName name="solver_ssz" localSheetId="13" hidden="1">100</definedName>
    <definedName name="solver_ssz" localSheetId="14" hidden="1">100</definedName>
    <definedName name="solver_ssz" localSheetId="15" hidden="1">100</definedName>
    <definedName name="solver_ssz" localSheetId="16" hidden="1">100</definedName>
    <definedName name="solver_ssz" localSheetId="17" hidden="1">100</definedName>
    <definedName name="solver_ssz" localSheetId="18" hidden="1">100</definedName>
    <definedName name="solver_tim" localSheetId="0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im" localSheetId="10" hidden="1">2147483647</definedName>
    <definedName name="solver_tim" localSheetId="2" hidden="1">2147483647</definedName>
    <definedName name="solver_tim" localSheetId="3" hidden="1">2147483647</definedName>
    <definedName name="solver_tim" localSheetId="5" hidden="1">2147483647</definedName>
    <definedName name="solver_tim" localSheetId="11" hidden="1">2147483647</definedName>
    <definedName name="solver_tim" localSheetId="12" hidden="1">2147483647</definedName>
    <definedName name="solver_tim" localSheetId="13" hidden="1">2147483647</definedName>
    <definedName name="solver_tim" localSheetId="14" hidden="1">2147483647</definedName>
    <definedName name="solver_tim" localSheetId="15" hidden="1">2147483647</definedName>
    <definedName name="solver_tim" localSheetId="16" hidden="1">2147483647</definedName>
    <definedName name="solver_tim" localSheetId="17" hidden="1">2147483647</definedName>
    <definedName name="solver_tim" localSheetId="18" hidden="1">2147483647</definedName>
    <definedName name="solver_tol" localSheetId="0" hidden="1">0.01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ol" localSheetId="9" hidden="1">0.01</definedName>
    <definedName name="solver_tol" localSheetId="10" hidden="1">0.01</definedName>
    <definedName name="solver_tol" localSheetId="2" hidden="1">0.01</definedName>
    <definedName name="solver_tol" localSheetId="3" hidden="1">0.01</definedName>
    <definedName name="solver_tol" localSheetId="5" hidden="1">0.01</definedName>
    <definedName name="solver_tol" localSheetId="11" hidden="1">0.01</definedName>
    <definedName name="solver_tol" localSheetId="12" hidden="1">0.01</definedName>
    <definedName name="solver_tol" localSheetId="13" hidden="1">0.01</definedName>
    <definedName name="solver_tol" localSheetId="14" hidden="1">0.01</definedName>
    <definedName name="solver_tol" localSheetId="15" hidden="1">0.01</definedName>
    <definedName name="solver_tol" localSheetId="16" hidden="1">0.01</definedName>
    <definedName name="solver_tol" localSheetId="17" hidden="1">0.01</definedName>
    <definedName name="solver_tol" localSheetId="18" hidden="1">0.01</definedName>
    <definedName name="solver_typ" localSheetId="0" hidden="1">1</definedName>
    <definedName name="solver_typ" localSheetId="6" hidden="1">1</definedName>
    <definedName name="solver_typ" localSheetId="7" hidden="1">1</definedName>
    <definedName name="solver_typ" localSheetId="8" hidden="1">1</definedName>
    <definedName name="solver_typ" localSheetId="9" hidden="1">1</definedName>
    <definedName name="solver_typ" localSheetId="10" hidden="1">1</definedName>
    <definedName name="solver_typ" localSheetId="2" hidden="1">1</definedName>
    <definedName name="solver_typ" localSheetId="3" hidden="1">1</definedName>
    <definedName name="solver_typ" localSheetId="5" hidden="1">1</definedName>
    <definedName name="solver_typ" localSheetId="11" hidden="1">1</definedName>
    <definedName name="solver_typ" localSheetId="12" hidden="1">1</definedName>
    <definedName name="solver_typ" localSheetId="13" hidden="1">1</definedName>
    <definedName name="solver_typ" localSheetId="14" hidden="1">2</definedName>
    <definedName name="solver_typ" localSheetId="15" hidden="1">2</definedName>
    <definedName name="solver_typ" localSheetId="16" hidden="1">2</definedName>
    <definedName name="solver_typ" localSheetId="17" hidden="1">2</definedName>
    <definedName name="solver_typ" localSheetId="18" hidden="1">1</definedName>
    <definedName name="solver_typ" localSheetId="19" hidden="1">1</definedName>
    <definedName name="solver_val" localSheetId="0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l" localSheetId="2" hidden="1">0</definedName>
    <definedName name="solver_val" localSheetId="3" hidden="1">0</definedName>
    <definedName name="solver_val" localSheetId="5" hidden="1">0</definedName>
    <definedName name="solver_val" localSheetId="11" hidden="1">0</definedName>
    <definedName name="solver_val" localSheetId="12" hidden="1">0</definedName>
    <definedName name="solver_val" localSheetId="13" hidden="1">0</definedName>
    <definedName name="solver_val" localSheetId="14" hidden="1">0</definedName>
    <definedName name="solver_val" localSheetId="15" hidden="1">0</definedName>
    <definedName name="solver_val" localSheetId="16" hidden="1">0</definedName>
    <definedName name="solver_val" localSheetId="17" hidden="1">0</definedName>
    <definedName name="solver_val" localSheetId="18" hidden="1">0</definedName>
    <definedName name="solver_val" localSheetId="19" hidden="1">0</definedName>
    <definedName name="solver_ver" localSheetId="0" hidden="1">2</definedName>
    <definedName name="solver_ver" localSheetId="6" hidden="1">2</definedName>
    <definedName name="solver_ver" localSheetId="7" hidden="1">2</definedName>
    <definedName name="solver_ver" localSheetId="8" hidden="1">2</definedName>
    <definedName name="solver_ver" localSheetId="9" hidden="1">2</definedName>
    <definedName name="solver_ver" localSheetId="10" hidden="1">2</definedName>
    <definedName name="solver_ver" localSheetId="2" hidden="1">2</definedName>
    <definedName name="solver_ver" localSheetId="3" hidden="1">2</definedName>
    <definedName name="solver_ver" localSheetId="5" hidden="1">2</definedName>
    <definedName name="solver_ver" localSheetId="11" hidden="1">2</definedName>
    <definedName name="solver_ver" localSheetId="12" hidden="1">2</definedName>
    <definedName name="solver_ver" localSheetId="13" hidden="1">2</definedName>
    <definedName name="solver_ver" localSheetId="14" hidden="1">2</definedName>
    <definedName name="solver_ver" localSheetId="15" hidden="1">2</definedName>
    <definedName name="solver_ver" localSheetId="16" hidden="1">2</definedName>
    <definedName name="solver_ver" localSheetId="17" hidden="1">2</definedName>
    <definedName name="solver_ver" localSheetId="18" hidden="1">2</definedName>
    <definedName name="solver_ver" localSheetId="19" hidden="1">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34" l="1"/>
  <c r="B17" i="42" a="1"/>
  <c r="B17" i="42" s="1"/>
  <c r="B21" i="45"/>
  <c r="B20" i="45"/>
  <c r="F15" i="45"/>
  <c r="E15" i="45"/>
  <c r="D15" i="45"/>
  <c r="C15" i="45"/>
  <c r="B15" i="45"/>
  <c r="G12" i="45"/>
  <c r="G11" i="45"/>
  <c r="G10" i="45"/>
  <c r="G9" i="45"/>
  <c r="G8" i="45"/>
  <c r="G7" i="45"/>
  <c r="H3" i="45"/>
  <c r="F16" i="42"/>
  <c r="E16" i="42"/>
  <c r="D16" i="42"/>
  <c r="C16" i="42"/>
  <c r="B16" i="42"/>
  <c r="G13" i="42"/>
  <c r="G12" i="42"/>
  <c r="G11" i="42"/>
  <c r="G10" i="42"/>
  <c r="G9" i="42"/>
  <c r="G8" i="42"/>
  <c r="H3" i="42"/>
  <c r="H3" i="41"/>
  <c r="F15" i="41"/>
  <c r="E15" i="41"/>
  <c r="D15" i="41"/>
  <c r="C15" i="41"/>
  <c r="B15" i="41"/>
  <c r="G12" i="41"/>
  <c r="G11" i="41"/>
  <c r="G10" i="41"/>
  <c r="G9" i="41"/>
  <c r="G8" i="41"/>
  <c r="G7" i="41"/>
  <c r="F14" i="36" l="1"/>
  <c r="E14" i="36"/>
  <c r="D14" i="36"/>
  <c r="C14" i="36"/>
  <c r="B14" i="36"/>
  <c r="B15" i="36"/>
  <c r="G11" i="36"/>
  <c r="G10" i="36"/>
  <c r="G9" i="36"/>
  <c r="G8" i="36"/>
  <c r="G7" i="36"/>
  <c r="G6" i="36"/>
  <c r="H3" i="36"/>
  <c r="H29" i="32"/>
  <c r="H31" i="32"/>
  <c r="H30" i="32"/>
  <c r="H28" i="32"/>
  <c r="H27" i="32"/>
  <c r="H26" i="32"/>
  <c r="H25" i="32"/>
  <c r="H24" i="32"/>
  <c r="H23" i="32"/>
  <c r="H22" i="32"/>
  <c r="H21" i="32"/>
  <c r="H20" i="32"/>
  <c r="H19" i="32"/>
  <c r="H18" i="32"/>
  <c r="H17" i="32"/>
  <c r="H16" i="32"/>
  <c r="H15" i="32"/>
  <c r="H14" i="32"/>
  <c r="H13" i="32"/>
  <c r="H12" i="32"/>
  <c r="H11" i="32"/>
  <c r="H10" i="32"/>
  <c r="H9" i="32"/>
  <c r="H8" i="32"/>
  <c r="H7" i="32"/>
  <c r="H6" i="32"/>
  <c r="H5" i="32"/>
  <c r="H4" i="32"/>
  <c r="H3" i="32"/>
  <c r="F31" i="32"/>
  <c r="D31" i="32"/>
  <c r="F30" i="32"/>
  <c r="D30" i="32"/>
  <c r="F29" i="32"/>
  <c r="D29" i="32"/>
  <c r="F28" i="32"/>
  <c r="D28" i="32"/>
  <c r="F27" i="32"/>
  <c r="D27" i="32"/>
  <c r="F26" i="32"/>
  <c r="D26" i="32"/>
  <c r="F25" i="32"/>
  <c r="D25" i="32"/>
  <c r="F24" i="32"/>
  <c r="D24" i="32"/>
  <c r="F23" i="32"/>
  <c r="D23" i="32"/>
  <c r="F22" i="32"/>
  <c r="D22" i="32"/>
  <c r="F21" i="32"/>
  <c r="D21" i="32"/>
  <c r="F20" i="32"/>
  <c r="D20" i="32"/>
  <c r="F19" i="32"/>
  <c r="D19" i="32"/>
  <c r="F18" i="32"/>
  <c r="D18" i="32"/>
  <c r="F17" i="32"/>
  <c r="D17" i="32"/>
  <c r="F16" i="32"/>
  <c r="D16" i="32"/>
  <c r="F15" i="32"/>
  <c r="D15" i="32"/>
  <c r="F14" i="32"/>
  <c r="D14" i="32"/>
  <c r="F13" i="32"/>
  <c r="D13" i="32"/>
  <c r="F12" i="32"/>
  <c r="D12" i="32"/>
  <c r="F11" i="32"/>
  <c r="D11" i="32"/>
  <c r="F10" i="32"/>
  <c r="D10" i="32"/>
  <c r="F9" i="32"/>
  <c r="D9" i="32"/>
  <c r="F8" i="32"/>
  <c r="D8" i="32"/>
  <c r="F7" i="32"/>
  <c r="D7" i="32"/>
  <c r="F6" i="32"/>
  <c r="D6" i="32"/>
  <c r="F5" i="32"/>
  <c r="D5" i="32"/>
  <c r="F4" i="32"/>
  <c r="D4" i="32"/>
  <c r="F3" i="32"/>
  <c r="K14" i="32" s="1"/>
  <c r="D3" i="32"/>
  <c r="B7" i="35"/>
  <c r="B9" i="35" s="1"/>
  <c r="B8" i="34"/>
  <c r="B4" i="34"/>
  <c r="B3" i="33"/>
  <c r="B8" i="33" s="1"/>
  <c r="G33" i="32" l="1"/>
  <c r="K3" i="32"/>
  <c r="K9" i="32"/>
  <c r="K12" i="32"/>
  <c r="K4" i="32"/>
  <c r="K7" i="32"/>
  <c r="K10" i="32"/>
  <c r="K5" i="32"/>
  <c r="K13" i="32"/>
  <c r="K8" i="32"/>
  <c r="K11" i="32"/>
  <c r="K6" i="32"/>
  <c r="G33" i="31"/>
  <c r="F31" i="31"/>
  <c r="D31" i="31"/>
  <c r="F30" i="31"/>
  <c r="D30" i="31"/>
  <c r="F29" i="31"/>
  <c r="D29" i="31"/>
  <c r="F28" i="31"/>
  <c r="D28" i="31"/>
  <c r="F27" i="31"/>
  <c r="D27" i="31"/>
  <c r="F26" i="31"/>
  <c r="D26" i="31"/>
  <c r="F25" i="31"/>
  <c r="D25" i="31"/>
  <c r="F24" i="31"/>
  <c r="D24" i="31"/>
  <c r="F23" i="31"/>
  <c r="D23" i="31"/>
  <c r="F22" i="31"/>
  <c r="D22" i="31"/>
  <c r="F21" i="31"/>
  <c r="D21" i="31"/>
  <c r="F20" i="31"/>
  <c r="D20" i="31"/>
  <c r="F19" i="31"/>
  <c r="D19" i="31"/>
  <c r="F18" i="31"/>
  <c r="D18" i="31"/>
  <c r="F17" i="31"/>
  <c r="D17" i="31"/>
  <c r="F16" i="31"/>
  <c r="D16" i="31"/>
  <c r="F15" i="31"/>
  <c r="D15" i="31"/>
  <c r="K14" i="31"/>
  <c r="F14" i="31"/>
  <c r="D14" i="31"/>
  <c r="K13" i="31"/>
  <c r="F13" i="31"/>
  <c r="D13" i="31"/>
  <c r="K12" i="31"/>
  <c r="F12" i="31"/>
  <c r="D12" i="31"/>
  <c r="K11" i="31"/>
  <c r="F11" i="31"/>
  <c r="D11" i="31"/>
  <c r="K10" i="31"/>
  <c r="F10" i="31"/>
  <c r="D10" i="31"/>
  <c r="K9" i="31"/>
  <c r="F9" i="31"/>
  <c r="D9" i="31"/>
  <c r="K8" i="31"/>
  <c r="F8" i="31"/>
  <c r="D8" i="31"/>
  <c r="K7" i="31"/>
  <c r="F7" i="31"/>
  <c r="D7" i="31"/>
  <c r="K6" i="31"/>
  <c r="F6" i="31"/>
  <c r="D6" i="31"/>
  <c r="K5" i="31"/>
  <c r="F5" i="31"/>
  <c r="D5" i="31"/>
  <c r="K4" i="31"/>
  <c r="F4" i="31"/>
  <c r="D4" i="31"/>
  <c r="K3" i="31"/>
  <c r="F3" i="31"/>
  <c r="D3" i="31"/>
  <c r="G33" i="30"/>
  <c r="F31" i="30"/>
  <c r="D31" i="30"/>
  <c r="F30" i="30"/>
  <c r="D30" i="30"/>
  <c r="F29" i="30"/>
  <c r="D29" i="30"/>
  <c r="F28" i="30"/>
  <c r="D28" i="30"/>
  <c r="F27" i="30"/>
  <c r="D27" i="30"/>
  <c r="F26" i="30"/>
  <c r="D26" i="30"/>
  <c r="F25" i="30"/>
  <c r="D25" i="30"/>
  <c r="F24" i="30"/>
  <c r="D24" i="30"/>
  <c r="F23" i="30"/>
  <c r="D23" i="30"/>
  <c r="F22" i="30"/>
  <c r="D22" i="30"/>
  <c r="F21" i="30"/>
  <c r="D21" i="30"/>
  <c r="F20" i="30"/>
  <c r="D20" i="30"/>
  <c r="F19" i="30"/>
  <c r="D19" i="30"/>
  <c r="F18" i="30"/>
  <c r="D18" i="30"/>
  <c r="F17" i="30"/>
  <c r="D17" i="30"/>
  <c r="F16" i="30"/>
  <c r="D16" i="30"/>
  <c r="F15" i="30"/>
  <c r="D15" i="30"/>
  <c r="K14" i="30"/>
  <c r="F14" i="30"/>
  <c r="D14" i="30"/>
  <c r="K13" i="30"/>
  <c r="F13" i="30"/>
  <c r="D13" i="30"/>
  <c r="K12" i="30"/>
  <c r="F12" i="30"/>
  <c r="D12" i="30"/>
  <c r="K11" i="30"/>
  <c r="F11" i="30"/>
  <c r="D11" i="30"/>
  <c r="K10" i="30"/>
  <c r="F10" i="30"/>
  <c r="D10" i="30"/>
  <c r="K9" i="30"/>
  <c r="F9" i="30"/>
  <c r="D9" i="30"/>
  <c r="K8" i="30"/>
  <c r="F8" i="30"/>
  <c r="D8" i="30"/>
  <c r="K7" i="30"/>
  <c r="F7" i="30"/>
  <c r="D7" i="30"/>
  <c r="K6" i="30"/>
  <c r="F6" i="30"/>
  <c r="D6" i="30"/>
  <c r="K5" i="30"/>
  <c r="F5" i="30"/>
  <c r="D5" i="30"/>
  <c r="K4" i="30"/>
  <c r="F4" i="30"/>
  <c r="D4" i="30"/>
  <c r="K3" i="30"/>
  <c r="F3" i="30"/>
  <c r="D3" i="30"/>
  <c r="G33" i="26"/>
  <c r="F31" i="26"/>
  <c r="D31" i="26"/>
  <c r="F30" i="26"/>
  <c r="D30" i="26"/>
  <c r="F29" i="26"/>
  <c r="D29" i="26"/>
  <c r="F28" i="26"/>
  <c r="D28" i="26"/>
  <c r="F27" i="26"/>
  <c r="D27" i="26"/>
  <c r="F26" i="26"/>
  <c r="D26" i="26"/>
  <c r="F25" i="26"/>
  <c r="D25" i="26"/>
  <c r="F24" i="26"/>
  <c r="D24" i="26"/>
  <c r="F23" i="26"/>
  <c r="D23" i="26"/>
  <c r="F22" i="26"/>
  <c r="D22" i="26"/>
  <c r="F21" i="26"/>
  <c r="D21" i="26"/>
  <c r="F20" i="26"/>
  <c r="D20" i="26"/>
  <c r="F19" i="26"/>
  <c r="D19" i="26"/>
  <c r="F18" i="26"/>
  <c r="D18" i="26"/>
  <c r="F17" i="26"/>
  <c r="D17" i="26"/>
  <c r="F16" i="26"/>
  <c r="D16" i="26"/>
  <c r="F15" i="26"/>
  <c r="D15" i="26"/>
  <c r="K14" i="26"/>
  <c r="F14" i="26"/>
  <c r="D14" i="26"/>
  <c r="K13" i="26"/>
  <c r="F13" i="26"/>
  <c r="D13" i="26"/>
  <c r="K12" i="26"/>
  <c r="F12" i="26"/>
  <c r="D12" i="26"/>
  <c r="K11" i="26"/>
  <c r="F11" i="26"/>
  <c r="D11" i="26"/>
  <c r="K10" i="26"/>
  <c r="F10" i="26"/>
  <c r="D10" i="26"/>
  <c r="K9" i="26"/>
  <c r="F9" i="26"/>
  <c r="D9" i="26"/>
  <c r="K8" i="26"/>
  <c r="F8" i="26"/>
  <c r="D8" i="26"/>
  <c r="K7" i="26"/>
  <c r="F7" i="26"/>
  <c r="D7" i="26"/>
  <c r="K6" i="26"/>
  <c r="F6" i="26"/>
  <c r="D6" i="26"/>
  <c r="K5" i="26"/>
  <c r="F5" i="26"/>
  <c r="D5" i="26"/>
  <c r="K4" i="26"/>
  <c r="F4" i="26"/>
  <c r="D4" i="26"/>
  <c r="K3" i="26"/>
  <c r="F3" i="26"/>
  <c r="D3" i="26"/>
  <c r="K14" i="24"/>
  <c r="K13" i="24"/>
  <c r="K12" i="24"/>
  <c r="K11" i="24"/>
  <c r="K10" i="24"/>
  <c r="K9" i="24"/>
  <c r="K8" i="24"/>
  <c r="K7" i="24"/>
  <c r="K6" i="24"/>
  <c r="K5" i="24"/>
  <c r="K3" i="24"/>
  <c r="K4" i="24"/>
  <c r="D31" i="24"/>
  <c r="D30" i="24"/>
  <c r="D29" i="24"/>
  <c r="D28" i="24"/>
  <c r="D27" i="24"/>
  <c r="D26" i="24"/>
  <c r="D25" i="24"/>
  <c r="D24" i="24"/>
  <c r="D23" i="24"/>
  <c r="D22" i="24"/>
  <c r="D21" i="24"/>
  <c r="D20" i="24"/>
  <c r="D19" i="24"/>
  <c r="D18" i="24"/>
  <c r="D17" i="24"/>
  <c r="D16" i="24"/>
  <c r="D15" i="24"/>
  <c r="D14" i="24"/>
  <c r="D13" i="24"/>
  <c r="D12" i="24"/>
  <c r="D11" i="24"/>
  <c r="D10" i="24"/>
  <c r="D9" i="24"/>
  <c r="D8" i="24"/>
  <c r="D7" i="24"/>
  <c r="D6" i="24"/>
  <c r="D5" i="24"/>
  <c r="D4" i="24"/>
  <c r="D3" i="24"/>
  <c r="F31" i="24"/>
  <c r="F30" i="24"/>
  <c r="F28" i="24"/>
  <c r="F29" i="24"/>
  <c r="F27" i="24"/>
  <c r="F26" i="24"/>
  <c r="F25" i="24"/>
  <c r="F24" i="24"/>
  <c r="F10" i="24"/>
  <c r="F23" i="24"/>
  <c r="F22" i="24"/>
  <c r="F21" i="24"/>
  <c r="F20" i="24"/>
  <c r="F19" i="24"/>
  <c r="F18" i="24"/>
  <c r="F17" i="24"/>
  <c r="F16" i="24"/>
  <c r="F15" i="24"/>
  <c r="F14" i="24"/>
  <c r="F13" i="24"/>
  <c r="F12" i="24"/>
  <c r="F11" i="24"/>
  <c r="F9" i="24"/>
  <c r="F8" i="24"/>
  <c r="F7" i="24"/>
  <c r="F6" i="24"/>
  <c r="F5" i="24"/>
  <c r="F4" i="24"/>
  <c r="F3" i="24"/>
  <c r="G33" i="24"/>
  <c r="F14" i="21" l="1"/>
  <c r="E14" i="21"/>
  <c r="D14" i="21"/>
  <c r="C14" i="21"/>
  <c r="B14" i="21"/>
  <c r="B15" i="21"/>
  <c r="G11" i="21"/>
  <c r="G10" i="21"/>
  <c r="G9" i="21"/>
  <c r="G8" i="21"/>
  <c r="G7" i="21"/>
  <c r="G6" i="21"/>
  <c r="H3" i="21"/>
  <c r="F14" i="19"/>
  <c r="E14" i="19"/>
  <c r="D14" i="19"/>
  <c r="C14" i="19"/>
  <c r="B14" i="19"/>
  <c r="B15" i="19"/>
  <c r="G11" i="19"/>
  <c r="G10" i="19"/>
  <c r="G9" i="19"/>
  <c r="G8" i="19"/>
  <c r="G7" i="19"/>
  <c r="G6" i="19"/>
  <c r="H3" i="19"/>
  <c r="F14" i="17"/>
  <c r="E14" i="17"/>
  <c r="D14" i="17"/>
  <c r="C14" i="17"/>
  <c r="B14" i="17"/>
  <c r="B15" i="17"/>
  <c r="G11" i="17"/>
  <c r="G10" i="17"/>
  <c r="G9" i="17"/>
  <c r="G8" i="17"/>
  <c r="G7" i="17"/>
  <c r="G6" i="17"/>
  <c r="H3" i="17"/>
  <c r="B15" i="13"/>
  <c r="D14" i="13"/>
  <c r="F14" i="13" l="1"/>
  <c r="E14" i="13"/>
  <c r="C14" i="13"/>
  <c r="B14" i="13" l="1"/>
  <c r="G11" i="13"/>
  <c r="G10" i="13"/>
  <c r="G9" i="13"/>
  <c r="G8" i="13"/>
  <c r="G7" i="13"/>
  <c r="G6" i="13"/>
  <c r="H3" i="13"/>
  <c r="G11" i="11"/>
  <c r="G10" i="11"/>
  <c r="G9" i="11"/>
  <c r="G8" i="11"/>
  <c r="G7" i="11"/>
  <c r="G6" i="11"/>
  <c r="H3" i="11"/>
  <c r="G11" i="7"/>
  <c r="G10" i="7"/>
  <c r="G9" i="7"/>
  <c r="G8" i="7"/>
  <c r="G7" i="7"/>
  <c r="G6" i="7"/>
  <c r="H3" i="7"/>
  <c r="I3" i="4"/>
  <c r="H6" i="4"/>
  <c r="H11" i="4"/>
  <c r="H10" i="4"/>
  <c r="H8" i="4"/>
  <c r="H7" i="4"/>
  <c r="H9" i="4"/>
  <c r="H3" i="1"/>
  <c r="G11" i="1" l="1"/>
  <c r="G10" i="1"/>
  <c r="G9" i="1"/>
  <c r="G8" i="1"/>
  <c r="G7" i="1"/>
  <c r="G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<sst xmlns="http://schemas.openxmlformats.org/spreadsheetml/2006/main" count="456" uniqueCount="107">
  <si>
    <t>needed</t>
  </si>
  <si>
    <t>Product-1</t>
  </si>
  <si>
    <t>Product-2</t>
  </si>
  <si>
    <t>Product-3</t>
  </si>
  <si>
    <t>Product-4</t>
  </si>
  <si>
    <t>Product-5</t>
  </si>
  <si>
    <t>objective function</t>
  </si>
  <si>
    <t>Constraints</t>
  </si>
  <si>
    <t>Resource-1</t>
  </si>
  <si>
    <t>Resource-2</t>
  </si>
  <si>
    <t>Resource-3</t>
  </si>
  <si>
    <t>Resource-4</t>
  </si>
  <si>
    <t>Resource-5</t>
  </si>
  <si>
    <t>Resource-6</t>
  </si>
  <si>
    <t>Available</t>
  </si>
  <si>
    <t>Microsoft Excel 16.64 Sensitivity Report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</si>
  <si>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</si>
  <si>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</si>
  <si>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</si>
  <si>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</si>
  <si>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</si>
  <si>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</si>
  <si>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</si>
  <si>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</si>
  <si>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</si>
  <si>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</si>
  <si>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</si>
  <si>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</si>
  <si>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</si>
  <si>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</si>
  <si>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</si>
  <si>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</si>
  <si>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$B$2</t>
  </si>
  <si>
    <t>needed Product-1</t>
  </si>
  <si>
    <t>$C$2</t>
  </si>
  <si>
    <t>needed Product-2</t>
  </si>
  <si>
    <t>$D$2</t>
  </si>
  <si>
    <t>needed Product-3</t>
  </si>
  <si>
    <t>$E$2</t>
  </si>
  <si>
    <t>needed Product-4</t>
  </si>
  <si>
    <t>$F$2</t>
  </si>
  <si>
    <t>needed Product-5</t>
  </si>
  <si>
    <t>$G$6</t>
  </si>
  <si>
    <t>$G$7</t>
  </si>
  <si>
    <t>$G$8</t>
  </si>
  <si>
    <t>$G$9</t>
  </si>
  <si>
    <t>$G$10</t>
  </si>
  <si>
    <t>$G$11</t>
  </si>
  <si>
    <t>Production Amount</t>
  </si>
  <si>
    <t>Product-6 (new)</t>
  </si>
  <si>
    <t>Production amount</t>
  </si>
  <si>
    <t>Profit</t>
  </si>
  <si>
    <t>Worksheet: [Assignment.xlsx]Products and Resources</t>
  </si>
  <si>
    <t>Report Created: 11/9/2022 5:20:47 pm</t>
  </si>
  <si>
    <t>Resource-1 Production Amount</t>
  </si>
  <si>
    <t>Resource-2 Production Amount</t>
  </si>
  <si>
    <t>Resource-3 Production Amount</t>
  </si>
  <si>
    <t>Resource-4 Production Amount</t>
  </si>
  <si>
    <t>Resource-5 Production Amount</t>
  </si>
  <si>
    <t>Resource-6 Production Amount</t>
  </si>
  <si>
    <t>Worksheet: [Assignment.xlsx]Qu-1(f)</t>
  </si>
  <si>
    <t>Report Created: 11/9/2022 6:54:14 pm</t>
  </si>
  <si>
    <t>linking constraints</t>
  </si>
  <si>
    <t>A</t>
  </si>
  <si>
    <t>B</t>
  </si>
  <si>
    <t>C</t>
  </si>
  <si>
    <t>D</t>
  </si>
  <si>
    <t>K</t>
  </si>
  <si>
    <t>E</t>
  </si>
  <si>
    <t>F</t>
  </si>
  <si>
    <t>H</t>
  </si>
  <si>
    <t>G</t>
  </si>
  <si>
    <t>I</t>
  </si>
  <si>
    <t>J</t>
  </si>
  <si>
    <t>L</t>
  </si>
  <si>
    <t>FROM</t>
  </si>
  <si>
    <t>TO</t>
  </si>
  <si>
    <t>DISTANCE</t>
  </si>
  <si>
    <t>Select route</t>
  </si>
  <si>
    <t>Nodes</t>
  </si>
  <si>
    <t>Net flow</t>
  </si>
  <si>
    <t>Supply/Demand</t>
  </si>
  <si>
    <t>TOTAL</t>
  </si>
  <si>
    <t>Monthly demand</t>
  </si>
  <si>
    <t>Annual demand (A)</t>
  </si>
  <si>
    <t>EOQ (Q*)</t>
  </si>
  <si>
    <t>Annual demand</t>
  </si>
  <si>
    <t>MODIFIED COST</t>
  </si>
  <si>
    <t>Binary constraints</t>
  </si>
  <si>
    <t>Binary constraint for total production of Product 4</t>
  </si>
  <si>
    <t>Total demand</t>
  </si>
  <si>
    <t>Needed</t>
  </si>
  <si>
    <t>Objective function</t>
  </si>
  <si>
    <t>Binary variables</t>
  </si>
  <si>
    <t>Linking constraints</t>
  </si>
  <si>
    <t>Binary variables sum</t>
  </si>
  <si>
    <t>Start-up cost</t>
  </si>
  <si>
    <t>Minimum count 200</t>
  </si>
  <si>
    <t>Sum of total demand</t>
  </si>
  <si>
    <t xml:space="preserve"> Binary values sum for product 4</t>
  </si>
  <si>
    <t>Backorder panalty (p)</t>
  </si>
  <si>
    <t>Product cost ( c )</t>
  </si>
  <si>
    <t>Ordering cost (k)</t>
  </si>
  <si>
    <t>Storage cost (h)</t>
  </si>
  <si>
    <t>Discount product cost ( c1)</t>
  </si>
  <si>
    <t>Product cost c</t>
  </si>
  <si>
    <t>Total Annual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</si>
</sst>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3" xfId="0" applyFill="1" applyBorder="1" applyAlignment="1"/>
    <xf numFmtId="0" fontId="0" fillId="0" borderId="4" xfId="0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1" fillId="2" borderId="0" xfId="0" applyFont="1" applyFill="1"/>
    <xf numFmtId="0" fontId="0" fillId="0" borderId="0" xfId="0" applyFill="1" applyBorder="1"/>
    <xf numFmtId="0" fontId="1" fillId="0" borderId="0" xfId="0" applyFont="1" applyFill="1" applyBorder="1"/>
    <xf numFmtId="0" fontId="1" fillId="0" borderId="5" xfId="0" applyFont="1" applyFill="1" applyBorder="1"/>
    <xf numFmtId="0" fontId="0" fillId="0" borderId="5" xfId="0" applyBorder="1"/>
    <xf numFmtId="0" fontId="1" fillId="3" borderId="5" xfId="0" applyFont="1" applyFill="1" applyBorder="1"/>
    <xf numFmtId="0" fontId="1" fillId="2" borderId="5" xfId="0" applyFont="1" applyFill="1" applyBorder="1"/>
    <xf numFmtId="0" fontId="1" fillId="0" borderId="5" xfId="0" applyFont="1" applyBorder="1"/>
    <xf numFmtId="0" fontId="1" fillId="3" borderId="0" xfId="0" applyFont="1" applyFill="1"/>
    <xf numFmtId="0" fontId="1" fillId="2" borderId="6" xfId="0" applyFont="1" applyFill="1" applyBorder="1"/>
    <xf numFmtId="0" fontId="0" fillId="0" borderId="5" xfId="0" applyFill="1" applyBorder="1"/>
    <xf numFmtId="3" fontId="0" fillId="0" borderId="5" xfId="0" applyNumberFormat="1" applyBorder="1"/>
    <xf numFmtId="9" fontId="0" fillId="0" borderId="5" xfId="0" applyNumberFormat="1" applyBorder="1"/>
    <xf numFmtId="1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44AEF-0A72-7741-97AF-300F0D2C270E}">
  <dimension ref="A1:H11"/>
  <sheetViews>
    <sheetView workbookViewId="0">
      <selection activeCell="D17" sqref="D17"/>
    </sheetView>
  </sheetViews>
  <sheetFormatPr baseColWidth="10" defaultRowHeight="16" x14ac:dyDescent="0.2"/>
  <cols>
    <col min="1" max="1" width="15.6640625" bestFit="1" customWidth="1"/>
    <col min="2" max="6" width="9" bestFit="1" customWidth="1"/>
    <col min="7" max="7" width="17" bestFit="1" customWidth="1"/>
    <col min="8" max="8" width="8.6640625" bestFit="1" customWidth="1"/>
  </cols>
  <sheetData>
    <row r="1" spans="1:8" x14ac:dyDescent="0.2">
      <c r="A1" s="7"/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8" x14ac:dyDescent="0.2">
      <c r="A2" s="9" t="s">
        <v>91</v>
      </c>
      <c r="B2" s="10">
        <v>36</v>
      </c>
      <c r="C2" s="10">
        <v>0</v>
      </c>
      <c r="D2" s="10">
        <v>10</v>
      </c>
      <c r="E2" s="10">
        <v>384</v>
      </c>
      <c r="F2" s="10">
        <v>100</v>
      </c>
      <c r="H2" s="11" t="s">
        <v>51</v>
      </c>
    </row>
    <row r="3" spans="1:8" x14ac:dyDescent="0.2">
      <c r="A3" s="9" t="s">
        <v>92</v>
      </c>
      <c r="B3" s="10">
        <v>380</v>
      </c>
      <c r="C3" s="10">
        <v>520</v>
      </c>
      <c r="D3" s="10">
        <v>390</v>
      </c>
      <c r="E3" s="10">
        <v>580</v>
      </c>
      <c r="F3" s="10">
        <v>455</v>
      </c>
      <c r="H3" s="10">
        <f>SUMPRODUCT(B3:F3,B2:F2)</f>
        <v>285800</v>
      </c>
    </row>
    <row r="4" spans="1:8" x14ac:dyDescent="0.2">
      <c r="A4" s="8"/>
    </row>
    <row r="5" spans="1:8" x14ac:dyDescent="0.2">
      <c r="A5" s="12" t="s">
        <v>7</v>
      </c>
      <c r="G5" s="12" t="s">
        <v>48</v>
      </c>
      <c r="H5" s="12" t="s">
        <v>14</v>
      </c>
    </row>
    <row r="6" spans="1:8" x14ac:dyDescent="0.2">
      <c r="A6" s="9" t="s">
        <v>8</v>
      </c>
      <c r="B6" s="10">
        <v>1</v>
      </c>
      <c r="C6" s="10">
        <v>1</v>
      </c>
      <c r="D6" s="10">
        <v>1</v>
      </c>
      <c r="E6" s="10">
        <v>0</v>
      </c>
      <c r="F6" s="10">
        <v>0</v>
      </c>
      <c r="G6" s="10">
        <f>SUMPRODUCT(B6:F6,B2:F2)</f>
        <v>46</v>
      </c>
      <c r="H6" s="10">
        <v>200</v>
      </c>
    </row>
    <row r="7" spans="1:8" x14ac:dyDescent="0.2">
      <c r="A7" s="9" t="s">
        <v>9</v>
      </c>
      <c r="B7" s="10">
        <v>0</v>
      </c>
      <c r="C7" s="10">
        <v>6</v>
      </c>
      <c r="D7" s="10">
        <v>3</v>
      </c>
      <c r="E7" s="10">
        <v>4</v>
      </c>
      <c r="F7" s="10">
        <v>0</v>
      </c>
      <c r="G7" s="10">
        <f>SUMPRODUCT(B7:F7,B2:F2)</f>
        <v>1566</v>
      </c>
      <c r="H7" s="10">
        <v>1566</v>
      </c>
    </row>
    <row r="8" spans="1:8" x14ac:dyDescent="0.2">
      <c r="A8" s="9" t="s">
        <v>10</v>
      </c>
      <c r="B8" s="10">
        <v>0</v>
      </c>
      <c r="C8" s="10">
        <v>0</v>
      </c>
      <c r="D8" s="10">
        <v>6</v>
      </c>
      <c r="E8" s="10">
        <v>5</v>
      </c>
      <c r="F8" s="10">
        <v>9</v>
      </c>
      <c r="G8" s="10">
        <f>SUMPRODUCT(B8:F8,B2:F2)</f>
        <v>2880</v>
      </c>
      <c r="H8" s="10">
        <v>2880</v>
      </c>
    </row>
    <row r="9" spans="1:8" x14ac:dyDescent="0.2">
      <c r="A9" s="9" t="s">
        <v>11</v>
      </c>
      <c r="B9" s="10">
        <v>1</v>
      </c>
      <c r="C9" s="10">
        <v>7</v>
      </c>
      <c r="D9" s="10">
        <v>0</v>
      </c>
      <c r="E9" s="10">
        <v>0</v>
      </c>
      <c r="F9" s="10">
        <v>3</v>
      </c>
      <c r="G9" s="10">
        <f>SUMPRODUCT(B9:F9,B2:F2)</f>
        <v>336</v>
      </c>
      <c r="H9" s="10">
        <v>336</v>
      </c>
    </row>
    <row r="10" spans="1:8" x14ac:dyDescent="0.2">
      <c r="A10" s="9" t="s">
        <v>12</v>
      </c>
      <c r="B10" s="10">
        <v>11</v>
      </c>
      <c r="C10" s="10">
        <v>0</v>
      </c>
      <c r="D10" s="10">
        <v>6</v>
      </c>
      <c r="E10" s="10">
        <v>0</v>
      </c>
      <c r="F10" s="10">
        <v>8</v>
      </c>
      <c r="G10" s="10">
        <f>SUMPRODUCT(B10:F10,B2:F2)</f>
        <v>1256</v>
      </c>
      <c r="H10" s="10">
        <v>1256</v>
      </c>
    </row>
    <row r="11" spans="1:8" x14ac:dyDescent="0.2">
      <c r="A11" s="9" t="s">
        <v>13</v>
      </c>
      <c r="B11" s="10">
        <v>11</v>
      </c>
      <c r="C11" s="10">
        <v>10</v>
      </c>
      <c r="D11" s="10">
        <v>0</v>
      </c>
      <c r="E11" s="10">
        <v>6</v>
      </c>
      <c r="F11" s="10">
        <v>0</v>
      </c>
      <c r="G11" s="10">
        <f>SUMPRODUCT(B11:F11,B2:F2)</f>
        <v>2700</v>
      </c>
      <c r="H11" s="10">
        <v>2700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27AAA-B4CF-7B4C-98E5-FBA76578A4A9}">
  <dimension ref="A1:H23"/>
  <sheetViews>
    <sheetView showGridLines="0" workbookViewId="0">
      <selection sqref="A1:A3"/>
    </sheetView>
  </sheetViews>
  <sheetFormatPr baseColWidth="10" defaultRowHeight="16" x14ac:dyDescent="0.2"/>
  <cols>
    <col min="1" max="1" width="2.33203125" customWidth="1"/>
    <col min="2" max="2" width="6.5" bestFit="1" customWidth="1"/>
    <col min="3" max="3" width="27" bestFit="1" customWidth="1"/>
    <col min="4" max="4" width="5.83203125" bestFit="1" customWidth="1"/>
    <col min="5" max="5" width="12.83203125" bestFit="1" customWidth="1"/>
    <col min="6" max="6" width="10" bestFit="1" customWidth="1"/>
    <col min="7" max="8" width="12.1640625" bestFit="1" customWidth="1"/>
  </cols>
  <sheetData>
    <row r="1" spans="1:8" x14ac:dyDescent="0.2">
      <c r="A1" s="1" t="s">
        <v>15</v>
      </c>
    </row>
    <row r="2" spans="1:8" x14ac:dyDescent="0.2">
      <c r="A2" s="1" t="s">
        <v>52</v>
      </c>
    </row>
    <row r="3" spans="1:8" x14ac:dyDescent="0.2">
      <c r="A3" s="1" t="s">
        <v>53</v>
      </c>
    </row>
    <row r="6" spans="1:8" ht="17" thickBot="1" x14ac:dyDescent="0.25">
      <c r="A6" t="s">
        <v>16</v>
      </c>
    </row>
    <row r="7" spans="1:8" x14ac:dyDescent="0.2">
      <c r="B7" s="4"/>
      <c r="C7" s="4"/>
      <c r="D7" s="4" t="s">
        <v>19</v>
      </c>
      <c r="E7" s="4" t="s">
        <v>21</v>
      </c>
      <c r="F7" s="4" t="s">
        <v>23</v>
      </c>
      <c r="G7" s="4" t="s">
        <v>25</v>
      </c>
      <c r="H7" s="4" t="s">
        <v>25</v>
      </c>
    </row>
    <row r="8" spans="1:8" ht="17" thickBot="1" x14ac:dyDescent="0.25">
      <c r="B8" s="5" t="s">
        <v>17</v>
      </c>
      <c r="C8" s="5" t="s">
        <v>18</v>
      </c>
      <c r="D8" s="5" t="s">
        <v>20</v>
      </c>
      <c r="E8" s="5" t="s">
        <v>22</v>
      </c>
      <c r="F8" s="5" t="s">
        <v>24</v>
      </c>
      <c r="G8" s="5" t="s">
        <v>26</v>
      </c>
      <c r="H8" s="5" t="s">
        <v>27</v>
      </c>
    </row>
    <row r="9" spans="1:8" x14ac:dyDescent="0.2">
      <c r="B9" s="2" t="s">
        <v>32</v>
      </c>
      <c r="C9" s="2" t="s">
        <v>33</v>
      </c>
      <c r="D9" s="2">
        <v>36</v>
      </c>
      <c r="E9" s="2">
        <v>0</v>
      </c>
      <c r="F9" s="2">
        <v>380</v>
      </c>
      <c r="G9" s="2">
        <v>8.0555555555555731</v>
      </c>
      <c r="H9" s="2">
        <v>118.3333333333333</v>
      </c>
    </row>
    <row r="10" spans="1:8" x14ac:dyDescent="0.2">
      <c r="B10" s="2" t="s">
        <v>34</v>
      </c>
      <c r="C10" s="2" t="s">
        <v>35</v>
      </c>
      <c r="D10" s="2">
        <v>0</v>
      </c>
      <c r="E10" s="2">
        <v>-96.333333333333485</v>
      </c>
      <c r="F10" s="2">
        <v>520</v>
      </c>
      <c r="G10" s="2">
        <v>96.333333333333485</v>
      </c>
      <c r="H10" s="2">
        <v>1E+30</v>
      </c>
    </row>
    <row r="11" spans="1:8" x14ac:dyDescent="0.2">
      <c r="B11" s="2" t="s">
        <v>36</v>
      </c>
      <c r="C11" s="2" t="s">
        <v>37</v>
      </c>
      <c r="D11" s="2">
        <v>10</v>
      </c>
      <c r="E11" s="2">
        <v>0</v>
      </c>
      <c r="F11" s="2">
        <v>390</v>
      </c>
      <c r="G11" s="2">
        <v>3.2954545454545521</v>
      </c>
      <c r="H11" s="2">
        <v>48.409090909090892</v>
      </c>
    </row>
    <row r="12" spans="1:8" x14ac:dyDescent="0.2">
      <c r="B12" s="2" t="s">
        <v>38</v>
      </c>
      <c r="C12" s="2" t="s">
        <v>39</v>
      </c>
      <c r="D12" s="2">
        <v>384</v>
      </c>
      <c r="E12" s="2">
        <v>0</v>
      </c>
      <c r="F12" s="2">
        <v>580</v>
      </c>
      <c r="G12" s="2">
        <v>64.545454545454518</v>
      </c>
      <c r="H12" s="2">
        <v>4.3393393393393467</v>
      </c>
    </row>
    <row r="13" spans="1:8" ht="17" thickBot="1" x14ac:dyDescent="0.25">
      <c r="B13" s="3" t="s">
        <v>40</v>
      </c>
      <c r="C13" s="3" t="s">
        <v>41</v>
      </c>
      <c r="D13" s="3">
        <v>100</v>
      </c>
      <c r="E13" s="3">
        <v>0</v>
      </c>
      <c r="F13" s="3">
        <v>455</v>
      </c>
      <c r="G13" s="3">
        <v>354.99999999999989</v>
      </c>
      <c r="H13" s="3">
        <v>13.181818181818207</v>
      </c>
    </row>
    <row r="15" spans="1:8" ht="17" thickBot="1" x14ac:dyDescent="0.25">
      <c r="A15" t="s">
        <v>7</v>
      </c>
    </row>
    <row r="16" spans="1:8" x14ac:dyDescent="0.2">
      <c r="B16" s="4"/>
      <c r="C16" s="4"/>
      <c r="D16" s="4" t="s">
        <v>19</v>
      </c>
      <c r="E16" s="4" t="s">
        <v>28</v>
      </c>
      <c r="F16" s="4" t="s">
        <v>30</v>
      </c>
      <c r="G16" s="4" t="s">
        <v>25</v>
      </c>
      <c r="H16" s="4" t="s">
        <v>25</v>
      </c>
    </row>
    <row r="17" spans="2:8" ht="17" thickBot="1" x14ac:dyDescent="0.25">
      <c r="B17" s="5" t="s">
        <v>17</v>
      </c>
      <c r="C17" s="5" t="s">
        <v>18</v>
      </c>
      <c r="D17" s="5" t="s">
        <v>20</v>
      </c>
      <c r="E17" s="5" t="s">
        <v>29</v>
      </c>
      <c r="F17" s="5" t="s">
        <v>31</v>
      </c>
      <c r="G17" s="5" t="s">
        <v>26</v>
      </c>
      <c r="H17" s="5" t="s">
        <v>27</v>
      </c>
    </row>
    <row r="18" spans="2:8" x14ac:dyDescent="0.2">
      <c r="B18" s="2" t="s">
        <v>42</v>
      </c>
      <c r="C18" s="2" t="s">
        <v>54</v>
      </c>
      <c r="D18" s="2">
        <v>46</v>
      </c>
      <c r="E18" s="2">
        <v>0</v>
      </c>
      <c r="F18" s="2">
        <v>200</v>
      </c>
      <c r="G18" s="2">
        <v>1E+30</v>
      </c>
      <c r="H18" s="2">
        <v>154</v>
      </c>
    </row>
    <row r="19" spans="2:8" x14ac:dyDescent="0.2">
      <c r="B19" s="2" t="s">
        <v>43</v>
      </c>
      <c r="C19" s="2" t="s">
        <v>55</v>
      </c>
      <c r="D19" s="2">
        <v>1566</v>
      </c>
      <c r="E19" s="2">
        <v>35.333333333333329</v>
      </c>
      <c r="F19" s="2">
        <v>1566</v>
      </c>
      <c r="G19" s="2">
        <v>6.1643835616438354</v>
      </c>
      <c r="H19" s="2">
        <v>8.665155314147564E-16</v>
      </c>
    </row>
    <row r="20" spans="2:8" x14ac:dyDescent="0.2">
      <c r="B20" s="2" t="s">
        <v>44</v>
      </c>
      <c r="C20" s="2" t="s">
        <v>56</v>
      </c>
      <c r="D20" s="2">
        <v>2880</v>
      </c>
      <c r="E20" s="2">
        <v>47.333333333333307</v>
      </c>
      <c r="F20" s="2">
        <v>2880</v>
      </c>
      <c r="G20" s="2">
        <v>1.5446581212176095E-15</v>
      </c>
      <c r="H20" s="2">
        <v>10.227272727272728</v>
      </c>
    </row>
    <row r="21" spans="2:8" x14ac:dyDescent="0.2">
      <c r="B21" s="2" t="s">
        <v>45</v>
      </c>
      <c r="C21" s="2" t="s">
        <v>57</v>
      </c>
      <c r="D21" s="2">
        <v>336</v>
      </c>
      <c r="E21" s="2">
        <v>9.6666666666666856</v>
      </c>
      <c r="F21" s="2">
        <v>336</v>
      </c>
      <c r="G21" s="2">
        <v>3.4090909090909092</v>
      </c>
      <c r="H21" s="2">
        <v>5.6995406611772753E-16</v>
      </c>
    </row>
    <row r="22" spans="2:8" x14ac:dyDescent="0.2">
      <c r="B22" s="2" t="s">
        <v>46</v>
      </c>
      <c r="C22" s="2" t="s">
        <v>58</v>
      </c>
      <c r="D22" s="2">
        <v>1256</v>
      </c>
      <c r="E22" s="2">
        <v>0</v>
      </c>
      <c r="F22" s="2">
        <v>1256</v>
      </c>
      <c r="G22" s="2">
        <v>1E+30</v>
      </c>
      <c r="H22" s="2">
        <v>1.4210854715202004E-14</v>
      </c>
    </row>
    <row r="23" spans="2:8" ht="17" thickBot="1" x14ac:dyDescent="0.25">
      <c r="B23" s="3" t="s">
        <v>47</v>
      </c>
      <c r="C23" s="3" t="s">
        <v>59</v>
      </c>
      <c r="D23" s="3">
        <v>2700</v>
      </c>
      <c r="E23" s="3">
        <v>33.666666666666664</v>
      </c>
      <c r="F23" s="3">
        <v>2700</v>
      </c>
      <c r="G23" s="3">
        <v>4.3502616475108176E-15</v>
      </c>
      <c r="H23" s="3">
        <v>37.5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F0F2E-B93E-D346-82E4-91F2D1C18477}">
  <dimension ref="A1:I11"/>
  <sheetViews>
    <sheetView workbookViewId="0">
      <selection activeCell="H20" sqref="H20"/>
    </sheetView>
  </sheetViews>
  <sheetFormatPr baseColWidth="10" defaultRowHeight="16" x14ac:dyDescent="0.2"/>
  <cols>
    <col min="1" max="1" width="15.6640625" bestFit="1" customWidth="1"/>
    <col min="7" max="7" width="14.33203125" bestFit="1" customWidth="1"/>
    <col min="8" max="8" width="16.83203125" bestFit="1" customWidth="1"/>
  </cols>
  <sheetData>
    <row r="1" spans="1:9" x14ac:dyDescent="0.2">
      <c r="A1" s="1"/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49</v>
      </c>
    </row>
    <row r="2" spans="1:9" x14ac:dyDescent="0.2">
      <c r="A2" s="13" t="s">
        <v>0</v>
      </c>
      <c r="B2" s="10">
        <v>34</v>
      </c>
      <c r="C2" s="10">
        <v>1</v>
      </c>
      <c r="D2" s="10">
        <v>0</v>
      </c>
      <c r="E2" s="10">
        <v>379</v>
      </c>
      <c r="F2" s="10">
        <v>105</v>
      </c>
      <c r="G2" s="10">
        <v>40</v>
      </c>
      <c r="I2" s="11" t="s">
        <v>51</v>
      </c>
    </row>
    <row r="3" spans="1:9" x14ac:dyDescent="0.2">
      <c r="A3" s="13" t="s">
        <v>6</v>
      </c>
      <c r="B3" s="10">
        <v>380</v>
      </c>
      <c r="C3" s="10">
        <v>520</v>
      </c>
      <c r="D3" s="10">
        <v>390</v>
      </c>
      <c r="E3" s="10">
        <v>580</v>
      </c>
      <c r="F3" s="10">
        <v>455</v>
      </c>
      <c r="G3" s="10">
        <v>121</v>
      </c>
      <c r="I3" s="10">
        <f>SUMPRODUCT(B3:G3,B2:G2)</f>
        <v>285875</v>
      </c>
    </row>
    <row r="4" spans="1:9" x14ac:dyDescent="0.2">
      <c r="A4" s="1"/>
    </row>
    <row r="5" spans="1:9" x14ac:dyDescent="0.2">
      <c r="A5" s="12" t="s">
        <v>7</v>
      </c>
      <c r="H5" s="12" t="s">
        <v>50</v>
      </c>
      <c r="I5" s="12" t="s">
        <v>14</v>
      </c>
    </row>
    <row r="6" spans="1:9" x14ac:dyDescent="0.2">
      <c r="A6" s="13" t="s">
        <v>8</v>
      </c>
      <c r="B6" s="10">
        <v>1</v>
      </c>
      <c r="C6" s="10">
        <v>1</v>
      </c>
      <c r="D6" s="10">
        <v>1</v>
      </c>
      <c r="E6" s="10">
        <v>0</v>
      </c>
      <c r="F6" s="10">
        <v>0</v>
      </c>
      <c r="G6" s="10">
        <v>1</v>
      </c>
      <c r="H6" s="10">
        <f>SUMPRODUCT(B6:G6,B2:G2)</f>
        <v>75</v>
      </c>
      <c r="I6" s="10">
        <v>200</v>
      </c>
    </row>
    <row r="7" spans="1:9" x14ac:dyDescent="0.2">
      <c r="A7" s="13" t="s">
        <v>9</v>
      </c>
      <c r="B7" s="10">
        <v>0</v>
      </c>
      <c r="C7" s="10">
        <v>6</v>
      </c>
      <c r="D7" s="10">
        <v>3</v>
      </c>
      <c r="E7" s="10">
        <v>4</v>
      </c>
      <c r="F7" s="10">
        <v>0</v>
      </c>
      <c r="G7" s="10">
        <v>1</v>
      </c>
      <c r="H7" s="10">
        <f>SUMPRODUCT(B7:G7,B2:G2)</f>
        <v>1562</v>
      </c>
      <c r="I7" s="10">
        <v>1566</v>
      </c>
    </row>
    <row r="8" spans="1:9" x14ac:dyDescent="0.2">
      <c r="A8" s="13" t="s">
        <v>10</v>
      </c>
      <c r="B8" s="10">
        <v>0</v>
      </c>
      <c r="C8" s="10">
        <v>0</v>
      </c>
      <c r="D8" s="10">
        <v>6</v>
      </c>
      <c r="E8" s="10">
        <v>5</v>
      </c>
      <c r="F8" s="10">
        <v>9</v>
      </c>
      <c r="G8" s="10">
        <v>1</v>
      </c>
      <c r="H8" s="10">
        <f>SUMPRODUCT(B8:G8,B2:G2)</f>
        <v>2880</v>
      </c>
      <c r="I8" s="10">
        <v>2880</v>
      </c>
    </row>
    <row r="9" spans="1:9" x14ac:dyDescent="0.2">
      <c r="A9" s="13" t="s">
        <v>11</v>
      </c>
      <c r="B9" s="10">
        <v>1</v>
      </c>
      <c r="C9" s="10">
        <v>7</v>
      </c>
      <c r="D9" s="10">
        <v>0</v>
      </c>
      <c r="E9" s="10">
        <v>0</v>
      </c>
      <c r="F9" s="10">
        <v>3</v>
      </c>
      <c r="G9" s="10">
        <v>1</v>
      </c>
      <c r="H9" s="10">
        <f t="shared" ref="H9" si="0">SUMPRODUCT(B9:G9,B5:G5)</f>
        <v>0</v>
      </c>
      <c r="I9" s="10">
        <v>336</v>
      </c>
    </row>
    <row r="10" spans="1:9" x14ac:dyDescent="0.2">
      <c r="A10" s="13" t="s">
        <v>12</v>
      </c>
      <c r="B10" s="10">
        <v>11</v>
      </c>
      <c r="C10" s="10">
        <v>0</v>
      </c>
      <c r="D10" s="10">
        <v>6</v>
      </c>
      <c r="E10" s="10">
        <v>0</v>
      </c>
      <c r="F10" s="10">
        <v>8</v>
      </c>
      <c r="G10" s="10">
        <v>1</v>
      </c>
      <c r="H10" s="10">
        <f>SUMPRODUCT(B10:G10,B2:G2)</f>
        <v>1254</v>
      </c>
      <c r="I10" s="10">
        <v>1256</v>
      </c>
    </row>
    <row r="11" spans="1:9" x14ac:dyDescent="0.2">
      <c r="A11" s="13" t="s">
        <v>13</v>
      </c>
      <c r="B11" s="10">
        <v>11</v>
      </c>
      <c r="C11" s="10">
        <v>10</v>
      </c>
      <c r="D11" s="10">
        <v>0</v>
      </c>
      <c r="E11" s="10">
        <v>6</v>
      </c>
      <c r="F11" s="10">
        <v>0</v>
      </c>
      <c r="G11" s="10">
        <v>1</v>
      </c>
      <c r="H11" s="10">
        <f>SUMPRODUCT(B11:G11,B2:G2)</f>
        <v>2698</v>
      </c>
      <c r="I11" s="10">
        <v>2700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1FC2-67E6-F249-8DE3-0ACEF142D07B}">
  <dimension ref="A1:H11"/>
  <sheetViews>
    <sheetView workbookViewId="0">
      <selection activeCell="E17" sqref="E17"/>
    </sheetView>
  </sheetViews>
  <sheetFormatPr baseColWidth="10" defaultRowHeight="16" x14ac:dyDescent="0.2"/>
  <cols>
    <col min="1" max="1" width="15.6640625" bestFit="1" customWidth="1"/>
    <col min="2" max="6" width="9" bestFit="1" customWidth="1"/>
    <col min="7" max="7" width="17" bestFit="1" customWidth="1"/>
    <col min="8" max="8" width="8.6640625" bestFit="1" customWidth="1"/>
  </cols>
  <sheetData>
    <row r="1" spans="1:8" x14ac:dyDescent="0.2"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8" x14ac:dyDescent="0.2">
      <c r="A2" s="13" t="s">
        <v>91</v>
      </c>
      <c r="B2" s="10">
        <v>36</v>
      </c>
      <c r="C2" s="10">
        <v>0</v>
      </c>
      <c r="D2" s="10">
        <v>10</v>
      </c>
      <c r="E2" s="10">
        <v>384</v>
      </c>
      <c r="F2" s="10">
        <v>100</v>
      </c>
      <c r="H2" s="14" t="s">
        <v>51</v>
      </c>
    </row>
    <row r="3" spans="1:8" x14ac:dyDescent="0.2">
      <c r="A3" s="13" t="s">
        <v>92</v>
      </c>
      <c r="B3" s="10">
        <v>380</v>
      </c>
      <c r="C3" s="10">
        <v>520</v>
      </c>
      <c r="D3" s="10">
        <v>390</v>
      </c>
      <c r="E3" s="10">
        <v>580</v>
      </c>
      <c r="F3" s="10">
        <v>455</v>
      </c>
      <c r="H3">
        <f>SUMPRODUCT(B3:F3,B2:F2)</f>
        <v>285800</v>
      </c>
    </row>
    <row r="4" spans="1:8" x14ac:dyDescent="0.2">
      <c r="A4" s="1"/>
    </row>
    <row r="5" spans="1:8" x14ac:dyDescent="0.2">
      <c r="A5" s="12" t="s">
        <v>7</v>
      </c>
      <c r="G5" s="12" t="s">
        <v>48</v>
      </c>
      <c r="H5" s="12" t="s">
        <v>14</v>
      </c>
    </row>
    <row r="6" spans="1:8" x14ac:dyDescent="0.2">
      <c r="A6" s="13" t="s">
        <v>8</v>
      </c>
      <c r="B6" s="10">
        <v>1</v>
      </c>
      <c r="C6" s="10">
        <v>1</v>
      </c>
      <c r="D6" s="10">
        <v>1</v>
      </c>
      <c r="E6" s="10">
        <v>0</v>
      </c>
      <c r="F6" s="10">
        <v>0</v>
      </c>
      <c r="G6" s="10">
        <f>SUMPRODUCT(B6:F6,B2:F2)</f>
        <v>46</v>
      </c>
      <c r="H6" s="10">
        <v>203</v>
      </c>
    </row>
    <row r="7" spans="1:8" x14ac:dyDescent="0.2">
      <c r="A7" s="13" t="s">
        <v>9</v>
      </c>
      <c r="B7" s="10">
        <v>0</v>
      </c>
      <c r="C7" s="10">
        <v>6</v>
      </c>
      <c r="D7" s="10">
        <v>3</v>
      </c>
      <c r="E7" s="10">
        <v>4</v>
      </c>
      <c r="F7" s="10">
        <v>0</v>
      </c>
      <c r="G7" s="10">
        <f>SUMPRODUCT(B7:F7,B2:F2)</f>
        <v>1566</v>
      </c>
      <c r="H7" s="10">
        <v>1566</v>
      </c>
    </row>
    <row r="8" spans="1:8" x14ac:dyDescent="0.2">
      <c r="A8" s="13" t="s">
        <v>10</v>
      </c>
      <c r="B8" s="10">
        <v>0</v>
      </c>
      <c r="C8" s="10">
        <v>0</v>
      </c>
      <c r="D8" s="10">
        <v>6</v>
      </c>
      <c r="E8" s="10">
        <v>5</v>
      </c>
      <c r="F8" s="10">
        <v>9</v>
      </c>
      <c r="G8" s="10">
        <f>SUMPRODUCT(B8:F8,B2:F2)</f>
        <v>2880</v>
      </c>
      <c r="H8" s="10">
        <v>2880</v>
      </c>
    </row>
    <row r="9" spans="1:8" x14ac:dyDescent="0.2">
      <c r="A9" s="13" t="s">
        <v>11</v>
      </c>
      <c r="B9" s="10">
        <v>1</v>
      </c>
      <c r="C9" s="10">
        <v>7</v>
      </c>
      <c r="D9" s="10">
        <v>0</v>
      </c>
      <c r="E9" s="10">
        <v>0</v>
      </c>
      <c r="F9" s="10">
        <v>3</v>
      </c>
      <c r="G9" s="10">
        <f>SUMPRODUCT(B9:F9,B2:F2)</f>
        <v>336</v>
      </c>
      <c r="H9" s="10">
        <v>336</v>
      </c>
    </row>
    <row r="10" spans="1:8" x14ac:dyDescent="0.2">
      <c r="A10" s="13" t="s">
        <v>12</v>
      </c>
      <c r="B10" s="10">
        <v>11</v>
      </c>
      <c r="C10" s="10">
        <v>0</v>
      </c>
      <c r="D10" s="10">
        <v>6</v>
      </c>
      <c r="E10" s="10">
        <v>0</v>
      </c>
      <c r="F10" s="10">
        <v>8</v>
      </c>
      <c r="G10" s="10">
        <f>SUMPRODUCT(B10:F10,B2:F2)</f>
        <v>1256</v>
      </c>
      <c r="H10" s="10">
        <v>1256</v>
      </c>
    </row>
    <row r="11" spans="1:8" x14ac:dyDescent="0.2">
      <c r="A11" s="13" t="s">
        <v>13</v>
      </c>
      <c r="B11" s="10">
        <v>11</v>
      </c>
      <c r="C11" s="10">
        <v>10</v>
      </c>
      <c r="D11" s="10">
        <v>0</v>
      </c>
      <c r="E11" s="10">
        <v>6</v>
      </c>
      <c r="F11" s="10">
        <v>0</v>
      </c>
      <c r="G11" s="10">
        <f>SUMPRODUCT(B11:F11,B2:F2)</f>
        <v>2700</v>
      </c>
      <c r="H11" s="10">
        <v>2700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9A40A-6EBF-F041-8CEB-E017B7137236}">
  <dimension ref="A1:H23"/>
  <sheetViews>
    <sheetView showGridLines="0" workbookViewId="0">
      <selection sqref="A1:A3"/>
    </sheetView>
  </sheetViews>
  <sheetFormatPr baseColWidth="10" defaultRowHeight="16" x14ac:dyDescent="0.2"/>
  <cols>
    <col min="1" max="1" width="2.33203125" customWidth="1"/>
    <col min="2" max="2" width="6.5" bestFit="1" customWidth="1"/>
    <col min="3" max="3" width="27" bestFit="1" customWidth="1"/>
    <col min="4" max="4" width="5.83203125" bestFit="1" customWidth="1"/>
    <col min="5" max="5" width="12.83203125" bestFit="1" customWidth="1"/>
    <col min="6" max="6" width="10" bestFit="1" customWidth="1"/>
    <col min="7" max="8" width="12.1640625" bestFit="1" customWidth="1"/>
  </cols>
  <sheetData>
    <row r="1" spans="1:8" x14ac:dyDescent="0.2">
      <c r="A1" s="1" t="s">
        <v>15</v>
      </c>
    </row>
    <row r="2" spans="1:8" x14ac:dyDescent="0.2">
      <c r="A2" s="1" t="s">
        <v>60</v>
      </c>
    </row>
    <row r="3" spans="1:8" x14ac:dyDescent="0.2">
      <c r="A3" s="1" t="s">
        <v>61</v>
      </c>
    </row>
    <row r="6" spans="1:8" ht="17" thickBot="1" x14ac:dyDescent="0.25">
      <c r="A6" t="s">
        <v>16</v>
      </c>
    </row>
    <row r="7" spans="1:8" x14ac:dyDescent="0.2">
      <c r="B7" s="4"/>
      <c r="C7" s="4"/>
      <c r="D7" s="4" t="s">
        <v>19</v>
      </c>
      <c r="E7" s="4" t="s">
        <v>21</v>
      </c>
      <c r="F7" s="4" t="s">
        <v>23</v>
      </c>
      <c r="G7" s="4" t="s">
        <v>25</v>
      </c>
      <c r="H7" s="4" t="s">
        <v>25</v>
      </c>
    </row>
    <row r="8" spans="1:8" ht="17" thickBot="1" x14ac:dyDescent="0.25">
      <c r="B8" s="5" t="s">
        <v>17</v>
      </c>
      <c r="C8" s="5" t="s">
        <v>18</v>
      </c>
      <c r="D8" s="5" t="s">
        <v>20</v>
      </c>
      <c r="E8" s="5" t="s">
        <v>22</v>
      </c>
      <c r="F8" s="5" t="s">
        <v>24</v>
      </c>
      <c r="G8" s="5" t="s">
        <v>26</v>
      </c>
      <c r="H8" s="5" t="s">
        <v>27</v>
      </c>
    </row>
    <row r="9" spans="1:8" x14ac:dyDescent="0.2">
      <c r="B9" s="2" t="s">
        <v>32</v>
      </c>
      <c r="C9" s="2" t="s">
        <v>33</v>
      </c>
      <c r="D9" s="2">
        <v>36</v>
      </c>
      <c r="E9" s="2">
        <v>0</v>
      </c>
      <c r="F9" s="2">
        <v>380</v>
      </c>
      <c r="G9" s="2">
        <v>8.0555555555555731</v>
      </c>
      <c r="H9" s="2">
        <v>118.3333333333333</v>
      </c>
    </row>
    <row r="10" spans="1:8" x14ac:dyDescent="0.2">
      <c r="B10" s="2" t="s">
        <v>34</v>
      </c>
      <c r="C10" s="2" t="s">
        <v>35</v>
      </c>
      <c r="D10" s="2">
        <v>0</v>
      </c>
      <c r="E10" s="2">
        <v>-96.333333333333485</v>
      </c>
      <c r="F10" s="2">
        <v>520</v>
      </c>
      <c r="G10" s="2">
        <v>96.333333333333485</v>
      </c>
      <c r="H10" s="2">
        <v>1E+30</v>
      </c>
    </row>
    <row r="11" spans="1:8" x14ac:dyDescent="0.2">
      <c r="B11" s="2" t="s">
        <v>36</v>
      </c>
      <c r="C11" s="2" t="s">
        <v>37</v>
      </c>
      <c r="D11" s="2">
        <v>10</v>
      </c>
      <c r="E11" s="2">
        <v>0</v>
      </c>
      <c r="F11" s="2">
        <v>390</v>
      </c>
      <c r="G11" s="2">
        <v>3.2954545454545521</v>
      </c>
      <c r="H11" s="2">
        <v>48.409090909090892</v>
      </c>
    </row>
    <row r="12" spans="1:8" x14ac:dyDescent="0.2">
      <c r="B12" s="2" t="s">
        <v>38</v>
      </c>
      <c r="C12" s="2" t="s">
        <v>39</v>
      </c>
      <c r="D12" s="2">
        <v>384</v>
      </c>
      <c r="E12" s="2">
        <v>0</v>
      </c>
      <c r="F12" s="2">
        <v>580</v>
      </c>
      <c r="G12" s="2">
        <v>64.545454545454518</v>
      </c>
      <c r="H12" s="2">
        <v>4.3393393393393467</v>
      </c>
    </row>
    <row r="13" spans="1:8" ht="17" thickBot="1" x14ac:dyDescent="0.25">
      <c r="B13" s="3" t="s">
        <v>40</v>
      </c>
      <c r="C13" s="3" t="s">
        <v>41</v>
      </c>
      <c r="D13" s="3">
        <v>100</v>
      </c>
      <c r="E13" s="3">
        <v>0</v>
      </c>
      <c r="F13" s="3">
        <v>455</v>
      </c>
      <c r="G13" s="3">
        <v>354.99999999999989</v>
      </c>
      <c r="H13" s="3">
        <v>13.181818181818207</v>
      </c>
    </row>
    <row r="15" spans="1:8" ht="17" thickBot="1" x14ac:dyDescent="0.25">
      <c r="A15" t="s">
        <v>7</v>
      </c>
    </row>
    <row r="16" spans="1:8" x14ac:dyDescent="0.2">
      <c r="B16" s="4"/>
      <c r="C16" s="4"/>
      <c r="D16" s="4" t="s">
        <v>19</v>
      </c>
      <c r="E16" s="4" t="s">
        <v>28</v>
      </c>
      <c r="F16" s="4" t="s">
        <v>30</v>
      </c>
      <c r="G16" s="4" t="s">
        <v>25</v>
      </c>
      <c r="H16" s="4" t="s">
        <v>25</v>
      </c>
    </row>
    <row r="17" spans="2:8" ht="17" thickBot="1" x14ac:dyDescent="0.25">
      <c r="B17" s="5" t="s">
        <v>17</v>
      </c>
      <c r="C17" s="5" t="s">
        <v>18</v>
      </c>
      <c r="D17" s="5" t="s">
        <v>20</v>
      </c>
      <c r="E17" s="5" t="s">
        <v>29</v>
      </c>
      <c r="F17" s="5" t="s">
        <v>31</v>
      </c>
      <c r="G17" s="5" t="s">
        <v>26</v>
      </c>
      <c r="H17" s="5" t="s">
        <v>27</v>
      </c>
    </row>
    <row r="18" spans="2:8" x14ac:dyDescent="0.2">
      <c r="B18" s="2" t="s">
        <v>42</v>
      </c>
      <c r="C18" s="2" t="s">
        <v>54</v>
      </c>
      <c r="D18" s="2">
        <v>46</v>
      </c>
      <c r="E18" s="2">
        <v>0</v>
      </c>
      <c r="F18" s="2">
        <v>203</v>
      </c>
      <c r="G18" s="2">
        <v>1E+30</v>
      </c>
      <c r="H18" s="2">
        <v>157</v>
      </c>
    </row>
    <row r="19" spans="2:8" x14ac:dyDescent="0.2">
      <c r="B19" s="2" t="s">
        <v>43</v>
      </c>
      <c r="C19" s="2" t="s">
        <v>55</v>
      </c>
      <c r="D19" s="2">
        <v>1566</v>
      </c>
      <c r="E19" s="2">
        <v>35.333333333333329</v>
      </c>
      <c r="F19" s="2">
        <v>1566</v>
      </c>
      <c r="G19" s="2">
        <v>6.1643835616438354</v>
      </c>
      <c r="H19" s="2">
        <v>8.665155314147564E-16</v>
      </c>
    </row>
    <row r="20" spans="2:8" x14ac:dyDescent="0.2">
      <c r="B20" s="2" t="s">
        <v>44</v>
      </c>
      <c r="C20" s="2" t="s">
        <v>56</v>
      </c>
      <c r="D20" s="2">
        <v>2880</v>
      </c>
      <c r="E20" s="2">
        <v>47.333333333333307</v>
      </c>
      <c r="F20" s="2">
        <v>2880</v>
      </c>
      <c r="G20" s="2">
        <v>1.5446581212176095E-15</v>
      </c>
      <c r="H20" s="2">
        <v>10.227272727272728</v>
      </c>
    </row>
    <row r="21" spans="2:8" x14ac:dyDescent="0.2">
      <c r="B21" s="2" t="s">
        <v>45</v>
      </c>
      <c r="C21" s="2" t="s">
        <v>57</v>
      </c>
      <c r="D21" s="2">
        <v>336</v>
      </c>
      <c r="E21" s="2">
        <v>9.6666666666666856</v>
      </c>
      <c r="F21" s="2">
        <v>336</v>
      </c>
      <c r="G21" s="2">
        <v>3.4090909090909092</v>
      </c>
      <c r="H21" s="2">
        <v>5.6995406611772753E-16</v>
      </c>
    </row>
    <row r="22" spans="2:8" x14ac:dyDescent="0.2">
      <c r="B22" s="2" t="s">
        <v>46</v>
      </c>
      <c r="C22" s="2" t="s">
        <v>58</v>
      </c>
      <c r="D22" s="2">
        <v>1256</v>
      </c>
      <c r="E22" s="2">
        <v>0</v>
      </c>
      <c r="F22" s="2">
        <v>1256</v>
      </c>
      <c r="G22" s="2">
        <v>1E+30</v>
      </c>
      <c r="H22" s="2">
        <v>1.4210854715202004E-14</v>
      </c>
    </row>
    <row r="23" spans="2:8" ht="17" thickBot="1" x14ac:dyDescent="0.25">
      <c r="B23" s="3" t="s">
        <v>47</v>
      </c>
      <c r="C23" s="3" t="s">
        <v>59</v>
      </c>
      <c r="D23" s="3">
        <v>2700</v>
      </c>
      <c r="E23" s="3">
        <v>33.666666666666664</v>
      </c>
      <c r="F23" s="3">
        <v>2700</v>
      </c>
      <c r="G23" s="3">
        <v>4.3502616475108176E-15</v>
      </c>
      <c r="H23" s="3">
        <v>37.5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46A07-5795-AE44-B198-E0010233D01A}">
  <dimension ref="A1:H11"/>
  <sheetViews>
    <sheetView workbookViewId="0">
      <selection activeCell="K6" sqref="K6"/>
    </sheetView>
  </sheetViews>
  <sheetFormatPr baseColWidth="10" defaultRowHeight="16" x14ac:dyDescent="0.2"/>
  <cols>
    <col min="1" max="1" width="15.6640625" bestFit="1" customWidth="1"/>
    <col min="2" max="6" width="9" bestFit="1" customWidth="1"/>
    <col min="7" max="7" width="17" bestFit="1" customWidth="1"/>
    <col min="8" max="8" width="8.6640625" bestFit="1" customWidth="1"/>
  </cols>
  <sheetData>
    <row r="1" spans="1:8" x14ac:dyDescent="0.2"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 spans="1:8" x14ac:dyDescent="0.2">
      <c r="A2" s="13" t="s">
        <v>0</v>
      </c>
      <c r="B2" s="10">
        <v>36</v>
      </c>
      <c r="C2" s="10">
        <v>0</v>
      </c>
      <c r="D2" s="10">
        <v>10</v>
      </c>
      <c r="E2" s="10">
        <v>384</v>
      </c>
      <c r="F2" s="10">
        <v>100</v>
      </c>
      <c r="H2" s="11" t="s">
        <v>51</v>
      </c>
    </row>
    <row r="3" spans="1:8" x14ac:dyDescent="0.2">
      <c r="A3" s="13" t="s">
        <v>6</v>
      </c>
      <c r="B3" s="10">
        <v>382</v>
      </c>
      <c r="C3" s="10">
        <v>504</v>
      </c>
      <c r="D3" s="10">
        <v>390</v>
      </c>
      <c r="E3" s="10">
        <v>564</v>
      </c>
      <c r="F3" s="10">
        <v>461</v>
      </c>
      <c r="H3" s="10">
        <f>SUMPRODUCT(B3:F3,B2:F2)</f>
        <v>280328</v>
      </c>
    </row>
    <row r="4" spans="1:8" x14ac:dyDescent="0.2">
      <c r="A4" s="1"/>
    </row>
    <row r="5" spans="1:8" x14ac:dyDescent="0.2">
      <c r="A5" s="12" t="s">
        <v>7</v>
      </c>
      <c r="G5" s="12" t="s">
        <v>48</v>
      </c>
      <c r="H5" s="12" t="s">
        <v>14</v>
      </c>
    </row>
    <row r="6" spans="1:8" x14ac:dyDescent="0.2">
      <c r="A6" s="13" t="s">
        <v>8</v>
      </c>
      <c r="B6" s="10">
        <v>1</v>
      </c>
      <c r="C6" s="10">
        <v>1</v>
      </c>
      <c r="D6" s="10">
        <v>1</v>
      </c>
      <c r="E6" s="10">
        <v>0</v>
      </c>
      <c r="F6" s="10">
        <v>0</v>
      </c>
      <c r="G6" s="10">
        <f>SUMPRODUCT(B6:F6,B2:F2)</f>
        <v>46</v>
      </c>
      <c r="H6" s="10">
        <v>200</v>
      </c>
    </row>
    <row r="7" spans="1:8" x14ac:dyDescent="0.2">
      <c r="A7" s="13" t="s">
        <v>9</v>
      </c>
      <c r="B7" s="10">
        <v>0</v>
      </c>
      <c r="C7" s="10">
        <v>6</v>
      </c>
      <c r="D7" s="10">
        <v>3</v>
      </c>
      <c r="E7" s="10">
        <v>4</v>
      </c>
      <c r="F7" s="10">
        <v>0</v>
      </c>
      <c r="G7" s="10">
        <f>SUMPRODUCT(B7:F7,B2:F2)</f>
        <v>1566</v>
      </c>
      <c r="H7" s="10">
        <v>1566</v>
      </c>
    </row>
    <row r="8" spans="1:8" x14ac:dyDescent="0.2">
      <c r="A8" s="13" t="s">
        <v>10</v>
      </c>
      <c r="B8" s="10">
        <v>0</v>
      </c>
      <c r="C8" s="10">
        <v>0</v>
      </c>
      <c r="D8" s="10">
        <v>6</v>
      </c>
      <c r="E8" s="10">
        <v>5</v>
      </c>
      <c r="F8" s="10">
        <v>9</v>
      </c>
      <c r="G8" s="10">
        <f>SUMPRODUCT(B8:F8,B2:F2)</f>
        <v>2880</v>
      </c>
      <c r="H8" s="10">
        <v>2880</v>
      </c>
    </row>
    <row r="9" spans="1:8" x14ac:dyDescent="0.2">
      <c r="A9" s="13" t="s">
        <v>11</v>
      </c>
      <c r="B9" s="10">
        <v>1</v>
      </c>
      <c r="C9" s="10">
        <v>7</v>
      </c>
      <c r="D9" s="10">
        <v>0</v>
      </c>
      <c r="E9" s="10">
        <v>0</v>
      </c>
      <c r="F9" s="10">
        <v>3</v>
      </c>
      <c r="G9" s="10">
        <f>SUMPRODUCT(B9:F9,B2:F2)</f>
        <v>336</v>
      </c>
      <c r="H9" s="10">
        <v>336</v>
      </c>
    </row>
    <row r="10" spans="1:8" x14ac:dyDescent="0.2">
      <c r="A10" s="13" t="s">
        <v>12</v>
      </c>
      <c r="B10" s="10">
        <v>11</v>
      </c>
      <c r="C10" s="10">
        <v>0</v>
      </c>
      <c r="D10" s="10">
        <v>6</v>
      </c>
      <c r="E10" s="10">
        <v>0</v>
      </c>
      <c r="F10" s="10">
        <v>8</v>
      </c>
      <c r="G10" s="10">
        <f>SUMPRODUCT(B10:F10,B2:F2)</f>
        <v>1256</v>
      </c>
      <c r="H10" s="10">
        <v>1256</v>
      </c>
    </row>
    <row r="11" spans="1:8" x14ac:dyDescent="0.2">
      <c r="A11" s="13" t="s">
        <v>13</v>
      </c>
      <c r="B11" s="10">
        <v>11</v>
      </c>
      <c r="C11" s="10">
        <v>10</v>
      </c>
      <c r="D11" s="10">
        <v>0</v>
      </c>
      <c r="E11" s="10">
        <v>6</v>
      </c>
      <c r="F11" s="10">
        <v>0</v>
      </c>
      <c r="G11" s="10">
        <f>SUMPRODUCT(B11:F11,B2:F2)</f>
        <v>2700</v>
      </c>
      <c r="H11" s="10">
        <v>2700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AD4D7-5AB2-0C49-AB78-66543AACFA2F}">
  <dimension ref="A1:H15"/>
  <sheetViews>
    <sheetView workbookViewId="0">
      <selection activeCell="B13" sqref="B13"/>
    </sheetView>
  </sheetViews>
  <sheetFormatPr baseColWidth="10" defaultRowHeight="16" x14ac:dyDescent="0.2"/>
  <cols>
    <col min="1" max="1" width="18.5" bestFit="1" customWidth="1"/>
    <col min="2" max="6" width="9" bestFit="1" customWidth="1"/>
    <col min="7" max="7" width="17" bestFit="1" customWidth="1"/>
    <col min="8" max="8" width="8.6640625" bestFit="1" customWidth="1"/>
  </cols>
  <sheetData>
    <row r="1" spans="1:8" x14ac:dyDescent="0.2"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8" x14ac:dyDescent="0.2">
      <c r="A2" s="13" t="s">
        <v>91</v>
      </c>
      <c r="B2" s="10">
        <v>36</v>
      </c>
      <c r="C2" s="10">
        <v>0</v>
      </c>
      <c r="D2" s="10">
        <v>10</v>
      </c>
      <c r="E2" s="10">
        <v>384</v>
      </c>
      <c r="F2" s="10">
        <v>100</v>
      </c>
      <c r="H2" s="11" t="s">
        <v>51</v>
      </c>
    </row>
    <row r="3" spans="1:8" x14ac:dyDescent="0.2">
      <c r="A3" s="13" t="s">
        <v>6</v>
      </c>
      <c r="B3" s="10">
        <v>380</v>
      </c>
      <c r="C3" s="10">
        <v>520</v>
      </c>
      <c r="D3" s="10">
        <v>390</v>
      </c>
      <c r="E3" s="10">
        <v>580</v>
      </c>
      <c r="F3" s="10">
        <v>455</v>
      </c>
      <c r="H3" s="10">
        <f>SUMPRODUCT(B3:F3,B2:F2)</f>
        <v>285800</v>
      </c>
    </row>
    <row r="5" spans="1:8" x14ac:dyDescent="0.2">
      <c r="A5" s="12" t="s">
        <v>7</v>
      </c>
      <c r="G5" s="12" t="s">
        <v>48</v>
      </c>
      <c r="H5" s="12" t="s">
        <v>14</v>
      </c>
    </row>
    <row r="6" spans="1:8" x14ac:dyDescent="0.2">
      <c r="A6" s="13" t="s">
        <v>8</v>
      </c>
      <c r="B6" s="10">
        <v>1</v>
      </c>
      <c r="C6" s="10">
        <v>1</v>
      </c>
      <c r="D6" s="10">
        <v>1</v>
      </c>
      <c r="E6" s="10">
        <v>0</v>
      </c>
      <c r="F6" s="10">
        <v>0</v>
      </c>
      <c r="G6" s="10">
        <f>SUMPRODUCT(B6:F6,B2:F2)</f>
        <v>46</v>
      </c>
      <c r="H6" s="10">
        <v>200</v>
      </c>
    </row>
    <row r="7" spans="1:8" x14ac:dyDescent="0.2">
      <c r="A7" s="13" t="s">
        <v>9</v>
      </c>
      <c r="B7" s="10">
        <v>0</v>
      </c>
      <c r="C7" s="10">
        <v>6</v>
      </c>
      <c r="D7" s="10">
        <v>3</v>
      </c>
      <c r="E7" s="10">
        <v>4</v>
      </c>
      <c r="F7" s="10">
        <v>0</v>
      </c>
      <c r="G7" s="10">
        <f>SUMPRODUCT(B7:F7,B2:F2)</f>
        <v>1566</v>
      </c>
      <c r="H7" s="10">
        <v>1566</v>
      </c>
    </row>
    <row r="8" spans="1:8" x14ac:dyDescent="0.2">
      <c r="A8" s="13" t="s">
        <v>10</v>
      </c>
      <c r="B8" s="10">
        <v>0</v>
      </c>
      <c r="C8" s="10">
        <v>0</v>
      </c>
      <c r="D8" s="10">
        <v>6</v>
      </c>
      <c r="E8" s="10">
        <v>5</v>
      </c>
      <c r="F8" s="10">
        <v>9</v>
      </c>
      <c r="G8" s="10">
        <f>SUMPRODUCT(B8:F8,B2:F2)</f>
        <v>2880</v>
      </c>
      <c r="H8" s="10">
        <v>2880</v>
      </c>
    </row>
    <row r="9" spans="1:8" x14ac:dyDescent="0.2">
      <c r="A9" s="13" t="s">
        <v>11</v>
      </c>
      <c r="B9" s="10">
        <v>1</v>
      </c>
      <c r="C9" s="10">
        <v>7</v>
      </c>
      <c r="D9" s="10">
        <v>0</v>
      </c>
      <c r="E9" s="10">
        <v>0</v>
      </c>
      <c r="F9" s="10">
        <v>3</v>
      </c>
      <c r="G9" s="10">
        <f>SUMPRODUCT(B9:F9,B2:F2)</f>
        <v>336</v>
      </c>
      <c r="H9" s="10">
        <v>336</v>
      </c>
    </row>
    <row r="10" spans="1:8" x14ac:dyDescent="0.2">
      <c r="A10" s="13" t="s">
        <v>12</v>
      </c>
      <c r="B10" s="10">
        <v>11</v>
      </c>
      <c r="C10" s="10">
        <v>0</v>
      </c>
      <c r="D10" s="10">
        <v>6</v>
      </c>
      <c r="E10" s="10">
        <v>0</v>
      </c>
      <c r="F10" s="10">
        <v>8</v>
      </c>
      <c r="G10" s="10">
        <f>SUMPRODUCT(B10:F10,B2:F2)</f>
        <v>1256</v>
      </c>
      <c r="H10" s="10">
        <v>1256</v>
      </c>
    </row>
    <row r="11" spans="1:8" x14ac:dyDescent="0.2">
      <c r="A11" s="13" t="s">
        <v>13</v>
      </c>
      <c r="B11" s="10">
        <v>11</v>
      </c>
      <c r="C11" s="10">
        <v>10</v>
      </c>
      <c r="D11" s="10">
        <v>0</v>
      </c>
      <c r="E11" s="10">
        <v>6</v>
      </c>
      <c r="F11" s="10">
        <v>0</v>
      </c>
      <c r="G11" s="10">
        <f>SUMPRODUCT(B11:F11,B2:F2)</f>
        <v>2700</v>
      </c>
      <c r="H11" s="10">
        <v>2700</v>
      </c>
    </row>
    <row r="13" spans="1:8" x14ac:dyDescent="0.2">
      <c r="A13" s="9" t="s">
        <v>93</v>
      </c>
      <c r="B13" s="10">
        <v>1</v>
      </c>
      <c r="C13" s="10">
        <v>0</v>
      </c>
      <c r="D13" s="10">
        <v>1</v>
      </c>
      <c r="E13" s="10">
        <v>1</v>
      </c>
      <c r="F13" s="10">
        <v>1</v>
      </c>
    </row>
    <row r="14" spans="1:8" x14ac:dyDescent="0.2">
      <c r="A14" s="9" t="s">
        <v>94</v>
      </c>
      <c r="B14" s="10">
        <f>B2-MIN($H$6/B6, $H$9/B9,$H$10/B10,$H$11/B11)*B13</f>
        <v>-78.181818181818187</v>
      </c>
      <c r="C14" s="10">
        <f>C2-MIN($H$6/C6, H7/C7,H9/C9,H11/C11)*C13</f>
        <v>0</v>
      </c>
      <c r="D14" s="10">
        <f>D2-MIN($H$6/D6, H7/D7,H8/D8,H10/D10)*D13</f>
        <v>-190</v>
      </c>
      <c r="E14" s="10">
        <f>E2-MIN(H7/E7,H8/E8,H11/E11)*E13</f>
        <v>-7.5</v>
      </c>
      <c r="F14" s="10">
        <f>F2-MIN(H8/F8,H9/F9,H10/F10)*F13</f>
        <v>-12</v>
      </c>
    </row>
    <row r="15" spans="1:8" x14ac:dyDescent="0.2">
      <c r="A15" s="9" t="s">
        <v>95</v>
      </c>
      <c r="B15" s="10">
        <f>SUM(B13:F13)</f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E91D7-4CC7-4F4F-B04D-9D5039BEBDAF}">
  <dimension ref="A1:H15"/>
  <sheetViews>
    <sheetView workbookViewId="0">
      <selection activeCell="B14" sqref="B14"/>
    </sheetView>
  </sheetViews>
  <sheetFormatPr baseColWidth="10" defaultRowHeight="16" x14ac:dyDescent="0.2"/>
  <cols>
    <col min="1" max="1" width="18.6640625" bestFit="1" customWidth="1"/>
    <col min="2" max="6" width="9" bestFit="1" customWidth="1"/>
    <col min="7" max="7" width="17" bestFit="1" customWidth="1"/>
    <col min="8" max="8" width="8.6640625" bestFit="1" customWidth="1"/>
  </cols>
  <sheetData>
    <row r="1" spans="1:8" x14ac:dyDescent="0.2"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8" x14ac:dyDescent="0.2">
      <c r="A2" s="13" t="s">
        <v>91</v>
      </c>
      <c r="B2" s="10">
        <v>32</v>
      </c>
      <c r="C2" s="10">
        <v>0</v>
      </c>
      <c r="D2" s="10">
        <v>0</v>
      </c>
      <c r="E2" s="10">
        <v>391</v>
      </c>
      <c r="F2" s="10">
        <v>101</v>
      </c>
      <c r="H2" s="11" t="s">
        <v>51</v>
      </c>
    </row>
    <row r="3" spans="1:8" x14ac:dyDescent="0.2">
      <c r="A3" s="13" t="s">
        <v>92</v>
      </c>
      <c r="B3" s="10">
        <v>380</v>
      </c>
      <c r="C3" s="10">
        <v>520</v>
      </c>
      <c r="D3" s="10">
        <v>390</v>
      </c>
      <c r="E3" s="10">
        <v>580</v>
      </c>
      <c r="F3" s="10">
        <v>455</v>
      </c>
      <c r="H3" s="10">
        <f>SUMPRODUCT(B3:F3,B2:F2)</f>
        <v>284895</v>
      </c>
    </row>
    <row r="4" spans="1:8" x14ac:dyDescent="0.2">
      <c r="A4" s="1"/>
    </row>
    <row r="5" spans="1:8" x14ac:dyDescent="0.2">
      <c r="A5" s="12" t="s">
        <v>7</v>
      </c>
      <c r="G5" s="12" t="s">
        <v>48</v>
      </c>
      <c r="H5" s="12" t="s">
        <v>14</v>
      </c>
    </row>
    <row r="6" spans="1:8" x14ac:dyDescent="0.2">
      <c r="A6" s="13" t="s">
        <v>8</v>
      </c>
      <c r="B6" s="10">
        <v>1</v>
      </c>
      <c r="C6" s="10">
        <v>1</v>
      </c>
      <c r="D6" s="10">
        <v>1</v>
      </c>
      <c r="E6" s="10">
        <v>0</v>
      </c>
      <c r="F6" s="10">
        <v>0</v>
      </c>
      <c r="G6" s="16">
        <f>SUMPRODUCT(B6:F6,B2:F2)</f>
        <v>32</v>
      </c>
      <c r="H6" s="16">
        <v>200</v>
      </c>
    </row>
    <row r="7" spans="1:8" x14ac:dyDescent="0.2">
      <c r="A7" s="13" t="s">
        <v>9</v>
      </c>
      <c r="B7" s="10">
        <v>0</v>
      </c>
      <c r="C7" s="10">
        <v>6</v>
      </c>
      <c r="D7" s="10">
        <v>3</v>
      </c>
      <c r="E7" s="10">
        <v>4</v>
      </c>
      <c r="F7" s="10">
        <v>0</v>
      </c>
      <c r="G7" s="10">
        <f>SUMPRODUCT(B7:F7,B2:F2)</f>
        <v>1564</v>
      </c>
      <c r="H7" s="10">
        <v>1566</v>
      </c>
    </row>
    <row r="8" spans="1:8" x14ac:dyDescent="0.2">
      <c r="A8" s="13" t="s">
        <v>10</v>
      </c>
      <c r="B8" s="10">
        <v>0</v>
      </c>
      <c r="C8" s="10">
        <v>0</v>
      </c>
      <c r="D8" s="10">
        <v>6</v>
      </c>
      <c r="E8" s="10">
        <v>5</v>
      </c>
      <c r="F8" s="10">
        <v>9</v>
      </c>
      <c r="G8" s="10">
        <f>SUMPRODUCT(B8:F8,B2:F2)</f>
        <v>2864</v>
      </c>
      <c r="H8" s="10">
        <v>2880</v>
      </c>
    </row>
    <row r="9" spans="1:8" x14ac:dyDescent="0.2">
      <c r="A9" s="13" t="s">
        <v>11</v>
      </c>
      <c r="B9" s="10">
        <v>1</v>
      </c>
      <c r="C9" s="10">
        <v>7</v>
      </c>
      <c r="D9" s="10">
        <v>0</v>
      </c>
      <c r="E9" s="10">
        <v>0</v>
      </c>
      <c r="F9" s="10">
        <v>3</v>
      </c>
      <c r="G9" s="10">
        <f>SUMPRODUCT(B9:F9,B2:F2)</f>
        <v>335</v>
      </c>
      <c r="H9" s="10">
        <v>336</v>
      </c>
    </row>
    <row r="10" spans="1:8" x14ac:dyDescent="0.2">
      <c r="A10" s="13" t="s">
        <v>12</v>
      </c>
      <c r="B10" s="10">
        <v>11</v>
      </c>
      <c r="C10" s="10">
        <v>0</v>
      </c>
      <c r="D10" s="10">
        <v>6</v>
      </c>
      <c r="E10" s="10">
        <v>0</v>
      </c>
      <c r="F10" s="10">
        <v>8</v>
      </c>
      <c r="G10" s="10">
        <f>SUMPRODUCT(B10:F10,B2:F2)</f>
        <v>1160</v>
      </c>
      <c r="H10" s="10">
        <v>1256</v>
      </c>
    </row>
    <row r="11" spans="1:8" x14ac:dyDescent="0.2">
      <c r="A11" s="13" t="s">
        <v>13</v>
      </c>
      <c r="B11" s="10">
        <v>11</v>
      </c>
      <c r="C11" s="10">
        <v>10</v>
      </c>
      <c r="D11" s="10">
        <v>0</v>
      </c>
      <c r="E11" s="10">
        <v>6</v>
      </c>
      <c r="F11" s="10">
        <v>0</v>
      </c>
      <c r="G11" s="10">
        <f>SUMPRODUCT(B11:F11,B2:F2)</f>
        <v>2698</v>
      </c>
      <c r="H11" s="10">
        <v>2700</v>
      </c>
    </row>
    <row r="12" spans="1:8" x14ac:dyDescent="0.2">
      <c r="A12" s="1"/>
    </row>
    <row r="13" spans="1:8" x14ac:dyDescent="0.2">
      <c r="A13" s="13" t="s">
        <v>93</v>
      </c>
      <c r="B13" s="10">
        <v>1</v>
      </c>
      <c r="C13" s="10">
        <v>0</v>
      </c>
      <c r="D13" s="10">
        <v>0</v>
      </c>
      <c r="E13" s="10">
        <v>1</v>
      </c>
      <c r="F13" s="10">
        <v>1</v>
      </c>
    </row>
    <row r="14" spans="1:8" x14ac:dyDescent="0.2">
      <c r="A14" s="13" t="s">
        <v>94</v>
      </c>
      <c r="B14" s="10">
        <f>B2-MIN($H$6/B6, $H$9/B9,$H$10/B10,$H$11/B11)*B13</f>
        <v>-82.181818181818187</v>
      </c>
      <c r="C14" s="10">
        <f>C2-MIN($H$6/C6, H7/C7,H9/C9,H11/C11)*C13</f>
        <v>0</v>
      </c>
      <c r="D14" s="10">
        <f>D2-MIN($H$6/D6, H7/D7,H8/D8,H10/D10)*D13</f>
        <v>0</v>
      </c>
      <c r="E14" s="10">
        <f>E2-MIN(H7/E7,H8/E8,H11/E11)*E13</f>
        <v>-0.5</v>
      </c>
      <c r="F14" s="10">
        <f>F2-MIN(H8/F8,H9/F9,H10/F10)*F13</f>
        <v>-11</v>
      </c>
    </row>
    <row r="15" spans="1:8" x14ac:dyDescent="0.2">
      <c r="A15" s="9" t="s">
        <v>95</v>
      </c>
      <c r="B15" s="10">
        <f>SUM(B13:F13)</f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11DAF-589E-9643-B1DA-2642298F6879}">
  <dimension ref="A1:H15"/>
  <sheetViews>
    <sheetView workbookViewId="0">
      <selection activeCell="E28" sqref="E28"/>
    </sheetView>
  </sheetViews>
  <sheetFormatPr baseColWidth="10" defaultRowHeight="16" x14ac:dyDescent="0.2"/>
  <cols>
    <col min="1" max="1" width="18.33203125" bestFit="1" customWidth="1"/>
    <col min="2" max="6" width="9" bestFit="1" customWidth="1"/>
    <col min="7" max="7" width="17" bestFit="1" customWidth="1"/>
    <col min="8" max="8" width="8.6640625" bestFit="1" customWidth="1"/>
  </cols>
  <sheetData>
    <row r="1" spans="1:8" x14ac:dyDescent="0.2"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8" x14ac:dyDescent="0.2">
      <c r="A2" s="13" t="s">
        <v>91</v>
      </c>
      <c r="B2" s="10">
        <v>0</v>
      </c>
      <c r="C2" s="10">
        <v>0</v>
      </c>
      <c r="D2" s="10">
        <v>0</v>
      </c>
      <c r="E2" s="10">
        <v>391</v>
      </c>
      <c r="F2" s="10">
        <v>102</v>
      </c>
      <c r="H2" s="11" t="s">
        <v>51</v>
      </c>
    </row>
    <row r="3" spans="1:8" x14ac:dyDescent="0.2">
      <c r="A3" s="13" t="s">
        <v>92</v>
      </c>
      <c r="B3" s="10">
        <v>380</v>
      </c>
      <c r="C3" s="10">
        <v>520</v>
      </c>
      <c r="D3" s="10">
        <v>390</v>
      </c>
      <c r="E3" s="10">
        <v>580</v>
      </c>
      <c r="F3" s="10">
        <v>455</v>
      </c>
      <c r="H3" s="10">
        <f>SUMPRODUCT(B3:F3,B2:F2)</f>
        <v>273190</v>
      </c>
    </row>
    <row r="4" spans="1:8" x14ac:dyDescent="0.2">
      <c r="A4" s="1"/>
    </row>
    <row r="5" spans="1:8" x14ac:dyDescent="0.2">
      <c r="A5" s="12" t="s">
        <v>7</v>
      </c>
      <c r="G5" s="12" t="s">
        <v>48</v>
      </c>
      <c r="H5" s="12" t="s">
        <v>14</v>
      </c>
    </row>
    <row r="6" spans="1:8" x14ac:dyDescent="0.2">
      <c r="A6" s="13" t="s">
        <v>8</v>
      </c>
      <c r="B6" s="10">
        <v>1</v>
      </c>
      <c r="C6" s="10">
        <v>1</v>
      </c>
      <c r="D6" s="10">
        <v>1</v>
      </c>
      <c r="E6" s="10">
        <v>0</v>
      </c>
      <c r="F6" s="10">
        <v>0</v>
      </c>
      <c r="G6" s="10">
        <f>SUMPRODUCT(B6:F6,B2:F2)</f>
        <v>0</v>
      </c>
      <c r="H6" s="10">
        <v>200</v>
      </c>
    </row>
    <row r="7" spans="1:8" x14ac:dyDescent="0.2">
      <c r="A7" s="13" t="s">
        <v>9</v>
      </c>
      <c r="B7" s="10">
        <v>0</v>
      </c>
      <c r="C7" s="10">
        <v>6</v>
      </c>
      <c r="D7" s="10">
        <v>3</v>
      </c>
      <c r="E7" s="10">
        <v>4</v>
      </c>
      <c r="F7" s="10">
        <v>0</v>
      </c>
      <c r="G7" s="10">
        <f>SUMPRODUCT(B7:F7,B2:F2)</f>
        <v>1564</v>
      </c>
      <c r="H7" s="10">
        <v>1566</v>
      </c>
    </row>
    <row r="8" spans="1:8" x14ac:dyDescent="0.2">
      <c r="A8" s="13" t="s">
        <v>10</v>
      </c>
      <c r="B8" s="10">
        <v>0</v>
      </c>
      <c r="C8" s="10">
        <v>0</v>
      </c>
      <c r="D8" s="10">
        <v>6</v>
      </c>
      <c r="E8" s="10">
        <v>5</v>
      </c>
      <c r="F8" s="10">
        <v>9</v>
      </c>
      <c r="G8" s="10">
        <f>SUMPRODUCT(B8:F8,B2:F2)</f>
        <v>2873</v>
      </c>
      <c r="H8" s="10">
        <v>2880</v>
      </c>
    </row>
    <row r="9" spans="1:8" x14ac:dyDescent="0.2">
      <c r="A9" s="13" t="s">
        <v>11</v>
      </c>
      <c r="B9" s="10">
        <v>1</v>
      </c>
      <c r="C9" s="10">
        <v>7</v>
      </c>
      <c r="D9" s="10">
        <v>0</v>
      </c>
      <c r="E9" s="10">
        <v>0</v>
      </c>
      <c r="F9" s="10">
        <v>3</v>
      </c>
      <c r="G9" s="10">
        <f>SUMPRODUCT(B9:F9,B2:F2)</f>
        <v>306</v>
      </c>
      <c r="H9" s="10">
        <v>336</v>
      </c>
    </row>
    <row r="10" spans="1:8" x14ac:dyDescent="0.2">
      <c r="A10" s="13" t="s">
        <v>12</v>
      </c>
      <c r="B10" s="10">
        <v>11</v>
      </c>
      <c r="C10" s="10">
        <v>0</v>
      </c>
      <c r="D10" s="10">
        <v>6</v>
      </c>
      <c r="E10" s="10">
        <v>0</v>
      </c>
      <c r="F10" s="10">
        <v>8</v>
      </c>
      <c r="G10" s="10">
        <f>SUMPRODUCT(B10:F10,B2:F2)</f>
        <v>816</v>
      </c>
      <c r="H10" s="10">
        <v>1256</v>
      </c>
    </row>
    <row r="11" spans="1:8" x14ac:dyDescent="0.2">
      <c r="A11" s="13" t="s">
        <v>13</v>
      </c>
      <c r="B11" s="10">
        <v>11</v>
      </c>
      <c r="C11" s="10">
        <v>10</v>
      </c>
      <c r="D11" s="10">
        <v>0</v>
      </c>
      <c r="E11" s="10">
        <v>6</v>
      </c>
      <c r="F11" s="10">
        <v>0</v>
      </c>
      <c r="G11" s="10">
        <f>SUMPRODUCT(B11:F11,B2:F2)</f>
        <v>2346</v>
      </c>
      <c r="H11" s="10">
        <v>2700</v>
      </c>
    </row>
    <row r="12" spans="1:8" x14ac:dyDescent="0.2">
      <c r="A12" s="1"/>
    </row>
    <row r="13" spans="1:8" x14ac:dyDescent="0.2">
      <c r="A13" s="13" t="s">
        <v>93</v>
      </c>
      <c r="B13" s="10">
        <v>0</v>
      </c>
      <c r="C13" s="10">
        <v>0</v>
      </c>
      <c r="D13" s="10">
        <v>0</v>
      </c>
      <c r="E13" s="10">
        <v>1</v>
      </c>
      <c r="F13" s="10">
        <v>1</v>
      </c>
    </row>
    <row r="14" spans="1:8" x14ac:dyDescent="0.2">
      <c r="A14" s="13" t="s">
        <v>94</v>
      </c>
      <c r="B14" s="10">
        <f>B2-MIN($H$6/B6, $H$9/B9,$H$10/B10,$H$11/B11)*B13</f>
        <v>0</v>
      </c>
      <c r="C14" s="10">
        <f>C2-MIN($H$6/C6, H7/C7,H9/C9,H11/C11)*C13</f>
        <v>0</v>
      </c>
      <c r="D14" s="10">
        <f>D2-MIN($H$6/D6, H7/D7,H8/D8,H10/D10)*D13</f>
        <v>0</v>
      </c>
      <c r="E14" s="10">
        <f>E2-MIN(H7/E7,H8/E8,H11/E11)*E13</f>
        <v>-0.5</v>
      </c>
      <c r="F14" s="10">
        <f>F2-MIN(H8/F8,H9/F9,H10/F10)*F13</f>
        <v>-10</v>
      </c>
    </row>
    <row r="15" spans="1:8" x14ac:dyDescent="0.2">
      <c r="A15" s="13" t="s">
        <v>95</v>
      </c>
      <c r="B15" s="10">
        <f>SUM(B13:F13)</f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28C54-3E9A-6840-AC49-39AA84DE8DCE}">
  <dimension ref="A1:H15"/>
  <sheetViews>
    <sheetView workbookViewId="0">
      <selection activeCell="H19" sqref="H19"/>
    </sheetView>
  </sheetViews>
  <sheetFormatPr baseColWidth="10" defaultRowHeight="16" x14ac:dyDescent="0.2"/>
  <cols>
    <col min="1" max="1" width="18.33203125" bestFit="1" customWidth="1"/>
    <col min="2" max="6" width="9" bestFit="1" customWidth="1"/>
    <col min="7" max="7" width="17" bestFit="1" customWidth="1"/>
    <col min="8" max="8" width="8.6640625" bestFit="1" customWidth="1"/>
  </cols>
  <sheetData>
    <row r="1" spans="1:8" x14ac:dyDescent="0.2"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 spans="1:8" x14ac:dyDescent="0.2">
      <c r="A2" s="13" t="s">
        <v>91</v>
      </c>
      <c r="B2" s="10">
        <v>0</v>
      </c>
      <c r="C2" s="10">
        <v>0</v>
      </c>
      <c r="D2" s="10">
        <v>0</v>
      </c>
      <c r="E2" s="10">
        <v>391</v>
      </c>
      <c r="F2" s="10">
        <v>0</v>
      </c>
      <c r="H2" s="11" t="s">
        <v>51</v>
      </c>
    </row>
    <row r="3" spans="1:8" x14ac:dyDescent="0.2">
      <c r="A3" s="13" t="s">
        <v>92</v>
      </c>
      <c r="B3" s="10">
        <v>380</v>
      </c>
      <c r="C3" s="10">
        <v>520</v>
      </c>
      <c r="D3" s="10">
        <v>390</v>
      </c>
      <c r="E3" s="10">
        <v>580</v>
      </c>
      <c r="F3" s="10">
        <v>455</v>
      </c>
      <c r="H3" s="10">
        <f>SUMPRODUCT(B3:F3,B2:F2)</f>
        <v>226780</v>
      </c>
    </row>
    <row r="4" spans="1:8" x14ac:dyDescent="0.2">
      <c r="A4" s="1"/>
    </row>
    <row r="5" spans="1:8" x14ac:dyDescent="0.2">
      <c r="A5" s="12" t="s">
        <v>7</v>
      </c>
      <c r="G5" s="12" t="s">
        <v>48</v>
      </c>
      <c r="H5" s="12" t="s">
        <v>14</v>
      </c>
    </row>
    <row r="6" spans="1:8" x14ac:dyDescent="0.2">
      <c r="A6" s="13" t="s">
        <v>8</v>
      </c>
      <c r="B6" s="10">
        <v>1</v>
      </c>
      <c r="C6" s="10">
        <v>1</v>
      </c>
      <c r="D6" s="10">
        <v>1</v>
      </c>
      <c r="E6" s="10">
        <v>0</v>
      </c>
      <c r="F6" s="10">
        <v>0</v>
      </c>
      <c r="G6" s="10">
        <f>SUMPRODUCT(B6:F6,B2:F2)</f>
        <v>0</v>
      </c>
      <c r="H6" s="10">
        <v>200</v>
      </c>
    </row>
    <row r="7" spans="1:8" x14ac:dyDescent="0.2">
      <c r="A7" s="13" t="s">
        <v>9</v>
      </c>
      <c r="B7" s="10">
        <v>0</v>
      </c>
      <c r="C7" s="10">
        <v>6</v>
      </c>
      <c r="D7" s="10">
        <v>3</v>
      </c>
      <c r="E7" s="10">
        <v>4</v>
      </c>
      <c r="F7" s="10">
        <v>0</v>
      </c>
      <c r="G7" s="10">
        <f>SUMPRODUCT(B7:F7,B2:F2)</f>
        <v>1564</v>
      </c>
      <c r="H7" s="10">
        <v>1566</v>
      </c>
    </row>
    <row r="8" spans="1:8" x14ac:dyDescent="0.2">
      <c r="A8" s="13" t="s">
        <v>10</v>
      </c>
      <c r="B8" s="10">
        <v>0</v>
      </c>
      <c r="C8" s="10">
        <v>0</v>
      </c>
      <c r="D8" s="10">
        <v>6</v>
      </c>
      <c r="E8" s="10">
        <v>5</v>
      </c>
      <c r="F8" s="10">
        <v>9</v>
      </c>
      <c r="G8" s="10">
        <f>SUMPRODUCT(B8:F8,B2:F2)</f>
        <v>1955</v>
      </c>
      <c r="H8" s="10">
        <v>2880</v>
      </c>
    </row>
    <row r="9" spans="1:8" x14ac:dyDescent="0.2">
      <c r="A9" s="13" t="s">
        <v>11</v>
      </c>
      <c r="B9" s="10">
        <v>1</v>
      </c>
      <c r="C9" s="10">
        <v>7</v>
      </c>
      <c r="D9" s="10">
        <v>0</v>
      </c>
      <c r="E9" s="10">
        <v>0</v>
      </c>
      <c r="F9" s="10">
        <v>3</v>
      </c>
      <c r="G9" s="10">
        <f>SUMPRODUCT(B9:F9,B2:F2)</f>
        <v>0</v>
      </c>
      <c r="H9" s="10">
        <v>336</v>
      </c>
    </row>
    <row r="10" spans="1:8" x14ac:dyDescent="0.2">
      <c r="A10" s="13" t="s">
        <v>12</v>
      </c>
      <c r="B10" s="10">
        <v>11</v>
      </c>
      <c r="C10" s="10">
        <v>0</v>
      </c>
      <c r="D10" s="10">
        <v>6</v>
      </c>
      <c r="E10" s="10">
        <v>0</v>
      </c>
      <c r="F10" s="10">
        <v>8</v>
      </c>
      <c r="G10" s="10">
        <f>SUMPRODUCT(B10:F10,B2:F2)</f>
        <v>0</v>
      </c>
      <c r="H10" s="10">
        <v>1256</v>
      </c>
    </row>
    <row r="11" spans="1:8" x14ac:dyDescent="0.2">
      <c r="A11" s="13" t="s">
        <v>13</v>
      </c>
      <c r="B11" s="10">
        <v>11</v>
      </c>
      <c r="C11" s="10">
        <v>10</v>
      </c>
      <c r="D11" s="10">
        <v>0</v>
      </c>
      <c r="E11" s="10">
        <v>6</v>
      </c>
      <c r="F11" s="10">
        <v>0</v>
      </c>
      <c r="G11" s="10">
        <f>SUMPRODUCT(B11:F11,B2:F2)</f>
        <v>2346</v>
      </c>
      <c r="H11" s="10">
        <v>2700</v>
      </c>
    </row>
    <row r="12" spans="1:8" x14ac:dyDescent="0.2">
      <c r="A12" s="1"/>
    </row>
    <row r="13" spans="1:8" x14ac:dyDescent="0.2">
      <c r="A13" s="13" t="s">
        <v>93</v>
      </c>
      <c r="B13" s="10">
        <v>0</v>
      </c>
      <c r="C13" s="10">
        <v>0</v>
      </c>
      <c r="D13" s="10">
        <v>0</v>
      </c>
      <c r="E13" s="10">
        <v>1</v>
      </c>
      <c r="F13" s="10">
        <v>0</v>
      </c>
    </row>
    <row r="14" spans="1:8" x14ac:dyDescent="0.2">
      <c r="A14" s="13" t="s">
        <v>94</v>
      </c>
      <c r="B14" s="10">
        <f>B2-MIN($H$6/B6, $H$9/B9,$H$10/B10,$H$11/B11)*B13</f>
        <v>0</v>
      </c>
      <c r="C14" s="10">
        <f>C2-MIN($H$6/C6, H7/C7,H9/C9,H11/C11)*C13</f>
        <v>0</v>
      </c>
      <c r="D14" s="10">
        <f>D2-MIN($H$6/D6, H7/D7,H8/D8,H10/D10)*D13</f>
        <v>0</v>
      </c>
      <c r="E14" s="10">
        <f>E2-MIN(H7/E7,H8/E8,H11/E11)*E13</f>
        <v>-0.5</v>
      </c>
      <c r="F14" s="10">
        <f>F2-MIN(H8/F8,H9/F9,H10/F10)*F13</f>
        <v>0</v>
      </c>
    </row>
    <row r="15" spans="1:8" x14ac:dyDescent="0.2">
      <c r="A15" s="9" t="s">
        <v>95</v>
      </c>
      <c r="B15" s="10">
        <f>SUM(B13:F13)</f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8B656-5A17-7A47-9009-0FCEEFDF6B48}">
  <dimension ref="A1:H15"/>
  <sheetViews>
    <sheetView workbookViewId="0">
      <selection activeCell="A16" sqref="A16"/>
    </sheetView>
  </sheetViews>
  <sheetFormatPr baseColWidth="10" defaultRowHeight="16" x14ac:dyDescent="0.2"/>
  <cols>
    <col min="1" max="1" width="19.1640625" bestFit="1" customWidth="1"/>
    <col min="2" max="6" width="9" bestFit="1" customWidth="1"/>
    <col min="7" max="7" width="17" bestFit="1" customWidth="1"/>
    <col min="8" max="8" width="8.6640625" bestFit="1" customWidth="1"/>
  </cols>
  <sheetData>
    <row r="1" spans="1:8" x14ac:dyDescent="0.2">
      <c r="A1" s="1"/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8" x14ac:dyDescent="0.2">
      <c r="A2" s="1" t="s">
        <v>91</v>
      </c>
      <c r="B2">
        <v>0</v>
      </c>
      <c r="C2">
        <v>2</v>
      </c>
      <c r="D2">
        <v>0</v>
      </c>
      <c r="E2">
        <v>388</v>
      </c>
      <c r="F2">
        <v>0</v>
      </c>
      <c r="H2" s="14" t="s">
        <v>51</v>
      </c>
    </row>
    <row r="3" spans="1:8" x14ac:dyDescent="0.2">
      <c r="A3" s="1" t="s">
        <v>92</v>
      </c>
      <c r="B3">
        <v>380</v>
      </c>
      <c r="C3">
        <v>520</v>
      </c>
      <c r="D3">
        <v>390</v>
      </c>
      <c r="E3">
        <v>580</v>
      </c>
      <c r="F3">
        <v>455</v>
      </c>
      <c r="H3">
        <f>SUMPRODUCT(B3:F3,B2:F2)</f>
        <v>226080</v>
      </c>
    </row>
    <row r="4" spans="1:8" x14ac:dyDescent="0.2">
      <c r="A4" s="1"/>
    </row>
    <row r="5" spans="1:8" x14ac:dyDescent="0.2">
      <c r="A5" s="6" t="s">
        <v>7</v>
      </c>
      <c r="G5" s="6" t="s">
        <v>48</v>
      </c>
      <c r="H5" s="6" t="s">
        <v>14</v>
      </c>
    </row>
    <row r="6" spans="1:8" x14ac:dyDescent="0.2">
      <c r="A6" s="1" t="s">
        <v>8</v>
      </c>
      <c r="B6">
        <v>1</v>
      </c>
      <c r="C6">
        <v>1</v>
      </c>
      <c r="D6">
        <v>1</v>
      </c>
      <c r="E6">
        <v>0</v>
      </c>
      <c r="F6">
        <v>0</v>
      </c>
      <c r="G6">
        <f>SUMPRODUCT(B6:F6,B2:F2)</f>
        <v>2</v>
      </c>
      <c r="H6">
        <v>200</v>
      </c>
    </row>
    <row r="7" spans="1:8" x14ac:dyDescent="0.2">
      <c r="A7" s="1" t="s">
        <v>9</v>
      </c>
      <c r="B7">
        <v>0</v>
      </c>
      <c r="C7">
        <v>6</v>
      </c>
      <c r="D7">
        <v>3</v>
      </c>
      <c r="E7">
        <v>4</v>
      </c>
      <c r="F7">
        <v>0</v>
      </c>
      <c r="G7">
        <f>SUMPRODUCT(B7:F7,B2:F2)</f>
        <v>1564</v>
      </c>
      <c r="H7">
        <v>1566</v>
      </c>
    </row>
    <row r="8" spans="1:8" x14ac:dyDescent="0.2">
      <c r="A8" s="1" t="s">
        <v>10</v>
      </c>
      <c r="B8">
        <v>0</v>
      </c>
      <c r="C8">
        <v>0</v>
      </c>
      <c r="D8">
        <v>6</v>
      </c>
      <c r="E8">
        <v>5</v>
      </c>
      <c r="F8">
        <v>9</v>
      </c>
      <c r="G8">
        <f>SUMPRODUCT(B8:F8,B2:F2)</f>
        <v>1940</v>
      </c>
      <c r="H8">
        <v>2880</v>
      </c>
    </row>
    <row r="9" spans="1:8" x14ac:dyDescent="0.2">
      <c r="A9" s="1" t="s">
        <v>11</v>
      </c>
      <c r="B9">
        <v>1</v>
      </c>
      <c r="C9">
        <v>7</v>
      </c>
      <c r="D9">
        <v>0</v>
      </c>
      <c r="E9">
        <v>0</v>
      </c>
      <c r="F9">
        <v>3</v>
      </c>
      <c r="G9">
        <f>SUMPRODUCT(B9:F9,B2:F2)</f>
        <v>14</v>
      </c>
      <c r="H9">
        <v>336</v>
      </c>
    </row>
    <row r="10" spans="1:8" x14ac:dyDescent="0.2">
      <c r="A10" s="1" t="s">
        <v>12</v>
      </c>
      <c r="B10">
        <v>11</v>
      </c>
      <c r="C10">
        <v>0</v>
      </c>
      <c r="D10">
        <v>6</v>
      </c>
      <c r="E10">
        <v>0</v>
      </c>
      <c r="F10">
        <v>8</v>
      </c>
      <c r="G10">
        <f>SUMPRODUCT(B10:F10,B2:F2)</f>
        <v>0</v>
      </c>
      <c r="H10">
        <v>1256</v>
      </c>
    </row>
    <row r="11" spans="1:8" x14ac:dyDescent="0.2">
      <c r="A11" s="1" t="s">
        <v>13</v>
      </c>
      <c r="B11">
        <v>11</v>
      </c>
      <c r="C11">
        <v>10</v>
      </c>
      <c r="D11">
        <v>0</v>
      </c>
      <c r="E11">
        <v>6</v>
      </c>
      <c r="F11">
        <v>0</v>
      </c>
      <c r="G11">
        <f>SUMPRODUCT(B11:F11,B2:F2)</f>
        <v>2348</v>
      </c>
      <c r="H11">
        <v>2700</v>
      </c>
    </row>
    <row r="12" spans="1:8" x14ac:dyDescent="0.2">
      <c r="A12" s="1"/>
    </row>
    <row r="13" spans="1:8" x14ac:dyDescent="0.2">
      <c r="A13" s="1" t="s">
        <v>93</v>
      </c>
      <c r="B13">
        <v>0</v>
      </c>
      <c r="C13">
        <v>1</v>
      </c>
      <c r="D13">
        <v>0</v>
      </c>
      <c r="E13">
        <v>1</v>
      </c>
      <c r="F13">
        <v>0</v>
      </c>
    </row>
    <row r="14" spans="1:8" x14ac:dyDescent="0.2">
      <c r="A14" s="1" t="s">
        <v>94</v>
      </c>
      <c r="B14">
        <f>B2-MIN($H$6/B6, $H$9/B9,$H$10/B10,$H$11/B11)*B13</f>
        <v>0</v>
      </c>
      <c r="C14">
        <f>C2-MIN($H$6/C6, H7/C7,H9/C9,H11/C11)*C13</f>
        <v>-46</v>
      </c>
      <c r="D14">
        <f>D2-MIN($H$6/D6, H7/D7,H8/D8,H10/D10)*D13</f>
        <v>0</v>
      </c>
      <c r="E14">
        <f>E2-MIN(H7/E7,H8/E8,H11/E11)*E13</f>
        <v>-3.5</v>
      </c>
      <c r="F14">
        <f>F2-MIN(H8/F8,H9/F9,H10/F10)*F13</f>
        <v>0</v>
      </c>
    </row>
    <row r="15" spans="1:8" x14ac:dyDescent="0.2">
      <c r="A15" s="1" t="s">
        <v>95</v>
      </c>
      <c r="B15">
        <f>SUM(B13:F13)</f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E9366-3A3A-4D45-B263-19A5E7F9E796}">
  <dimension ref="A1:H15"/>
  <sheetViews>
    <sheetView workbookViewId="0">
      <selection activeCell="H3" sqref="H3"/>
    </sheetView>
  </sheetViews>
  <sheetFormatPr baseColWidth="10" defaultRowHeight="16" x14ac:dyDescent="0.2"/>
  <cols>
    <col min="1" max="1" width="15.6640625" bestFit="1" customWidth="1"/>
    <col min="2" max="6" width="9" bestFit="1" customWidth="1"/>
    <col min="7" max="7" width="17" bestFit="1" customWidth="1"/>
    <col min="8" max="8" width="8.6640625" bestFit="1" customWidth="1"/>
  </cols>
  <sheetData>
    <row r="1" spans="1:8" x14ac:dyDescent="0.2"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8" x14ac:dyDescent="0.2">
      <c r="A2" s="13" t="s">
        <v>91</v>
      </c>
      <c r="B2" s="10">
        <v>36</v>
      </c>
      <c r="C2" s="10">
        <v>0</v>
      </c>
      <c r="D2" s="10">
        <v>10</v>
      </c>
      <c r="E2" s="10">
        <v>384</v>
      </c>
      <c r="F2" s="10">
        <v>100</v>
      </c>
      <c r="H2" s="11" t="s">
        <v>51</v>
      </c>
    </row>
    <row r="3" spans="1:8" x14ac:dyDescent="0.2">
      <c r="A3" s="13" t="s">
        <v>92</v>
      </c>
      <c r="B3" s="10">
        <v>380</v>
      </c>
      <c r="C3" s="10">
        <v>520</v>
      </c>
      <c r="D3" s="10">
        <v>390</v>
      </c>
      <c r="E3" s="10">
        <v>580</v>
      </c>
      <c r="F3" s="10">
        <v>455</v>
      </c>
      <c r="H3" s="10">
        <f>SUMPRODUCT(B3:F3,B2:F2)-SUMPRODUCT(B4:F4:B14:F14)</f>
        <v>215697</v>
      </c>
    </row>
    <row r="4" spans="1:8" x14ac:dyDescent="0.2">
      <c r="A4" s="13" t="s">
        <v>96</v>
      </c>
      <c r="B4" s="10">
        <v>10000</v>
      </c>
      <c r="C4" s="10">
        <v>12000</v>
      </c>
      <c r="D4" s="10">
        <v>14000</v>
      </c>
      <c r="E4" s="10">
        <v>16000</v>
      </c>
      <c r="F4" s="10">
        <v>18000</v>
      </c>
    </row>
    <row r="5" spans="1:8" x14ac:dyDescent="0.2">
      <c r="A5" s="1"/>
    </row>
    <row r="6" spans="1:8" x14ac:dyDescent="0.2">
      <c r="A6" s="12" t="s">
        <v>7</v>
      </c>
      <c r="G6" s="12" t="s">
        <v>48</v>
      </c>
      <c r="H6" s="12" t="s">
        <v>14</v>
      </c>
    </row>
    <row r="7" spans="1:8" x14ac:dyDescent="0.2">
      <c r="A7" s="13" t="s">
        <v>8</v>
      </c>
      <c r="B7" s="10">
        <v>1</v>
      </c>
      <c r="C7" s="10">
        <v>1</v>
      </c>
      <c r="D7" s="10">
        <v>1</v>
      </c>
      <c r="E7" s="10">
        <v>0</v>
      </c>
      <c r="F7" s="10">
        <v>0</v>
      </c>
      <c r="G7" s="10">
        <f>SUMPRODUCT(B7:F7,B2:F2)</f>
        <v>46</v>
      </c>
      <c r="H7" s="10">
        <v>200</v>
      </c>
    </row>
    <row r="8" spans="1:8" x14ac:dyDescent="0.2">
      <c r="A8" s="13" t="s">
        <v>9</v>
      </c>
      <c r="B8" s="10">
        <v>0</v>
      </c>
      <c r="C8" s="10">
        <v>6</v>
      </c>
      <c r="D8" s="10">
        <v>3</v>
      </c>
      <c r="E8" s="10">
        <v>4</v>
      </c>
      <c r="F8" s="10">
        <v>0</v>
      </c>
      <c r="G8" s="10">
        <f>SUMPRODUCT(B8:F8,B2:F2)</f>
        <v>1566</v>
      </c>
      <c r="H8" s="10">
        <v>1566</v>
      </c>
    </row>
    <row r="9" spans="1:8" x14ac:dyDescent="0.2">
      <c r="A9" s="13" t="s">
        <v>10</v>
      </c>
      <c r="B9" s="10">
        <v>0</v>
      </c>
      <c r="C9" s="10">
        <v>0</v>
      </c>
      <c r="D9" s="10">
        <v>6</v>
      </c>
      <c r="E9" s="10">
        <v>5</v>
      </c>
      <c r="F9" s="10">
        <v>9</v>
      </c>
      <c r="G9" s="10">
        <f>SUMPRODUCT(B9:F9,B2:F2)</f>
        <v>2880</v>
      </c>
      <c r="H9" s="10">
        <v>2880</v>
      </c>
    </row>
    <row r="10" spans="1:8" x14ac:dyDescent="0.2">
      <c r="A10" s="13" t="s">
        <v>11</v>
      </c>
      <c r="B10" s="10">
        <v>1</v>
      </c>
      <c r="C10" s="10">
        <v>7</v>
      </c>
      <c r="D10" s="10">
        <v>0</v>
      </c>
      <c r="E10" s="10">
        <v>0</v>
      </c>
      <c r="F10" s="10">
        <v>3</v>
      </c>
      <c r="G10" s="10">
        <f>SUMPRODUCT(B10:F10,B2:F2)</f>
        <v>336</v>
      </c>
      <c r="H10" s="10">
        <v>336</v>
      </c>
    </row>
    <row r="11" spans="1:8" x14ac:dyDescent="0.2">
      <c r="A11" s="13" t="s">
        <v>12</v>
      </c>
      <c r="B11" s="10">
        <v>11</v>
      </c>
      <c r="C11" s="10">
        <v>0</v>
      </c>
      <c r="D11" s="10">
        <v>6</v>
      </c>
      <c r="E11" s="10">
        <v>0</v>
      </c>
      <c r="F11" s="10">
        <v>8</v>
      </c>
      <c r="G11" s="10">
        <f>SUMPRODUCT(B11:F11,B2:F2)</f>
        <v>1256</v>
      </c>
      <c r="H11" s="10">
        <v>1256</v>
      </c>
    </row>
    <row r="12" spans="1:8" x14ac:dyDescent="0.2">
      <c r="A12" s="13" t="s">
        <v>13</v>
      </c>
      <c r="B12" s="10">
        <v>11</v>
      </c>
      <c r="C12" s="10">
        <v>10</v>
      </c>
      <c r="D12" s="10">
        <v>0</v>
      </c>
      <c r="E12" s="10">
        <v>6</v>
      </c>
      <c r="F12" s="10">
        <v>0</v>
      </c>
      <c r="G12" s="10">
        <f>SUMPRODUCT(B12:F12,B2:F2)</f>
        <v>2700</v>
      </c>
      <c r="H12" s="10">
        <v>2700</v>
      </c>
    </row>
    <row r="13" spans="1:8" x14ac:dyDescent="0.2">
      <c r="A13" s="1"/>
    </row>
    <row r="14" spans="1:8" x14ac:dyDescent="0.2">
      <c r="A14" s="13" t="s">
        <v>88</v>
      </c>
      <c r="B14" s="10">
        <v>1</v>
      </c>
      <c r="C14" s="10">
        <v>0</v>
      </c>
      <c r="D14" s="10">
        <v>1</v>
      </c>
      <c r="E14" s="10">
        <v>1</v>
      </c>
      <c r="F14" s="10">
        <v>1</v>
      </c>
    </row>
    <row r="15" spans="1:8" x14ac:dyDescent="0.2">
      <c r="A15" s="13" t="s">
        <v>62</v>
      </c>
      <c r="B15" s="10">
        <f>B2-MIN($H$7/B7,$H$10/B10,$H$11/B11,$H$12/B12)*B14</f>
        <v>-78.181818181818187</v>
      </c>
      <c r="C15" s="10">
        <f>C2-MIN($H$7/C7,$H$8/C8,$H$10/C10,$H$12/C12)*C14</f>
        <v>0</v>
      </c>
      <c r="D15" s="10">
        <f>D2-MIN($H$7/D7, $H$8/D8, $H$9/D9,$H$11/D11)*D14</f>
        <v>-190</v>
      </c>
      <c r="E15" s="10">
        <f>E2-MIN($H$8/E8, $H$9/E9,$H$12/E12)*E14</f>
        <v>-7.5</v>
      </c>
      <c r="F15" s="10">
        <f>F2-MIN($H$9/F9, $H$10/F10,$H$11/F11)*F14</f>
        <v>-12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03FFB-75E9-AF4D-B2C6-C71758A84BE6}">
  <dimension ref="A1:H17"/>
  <sheetViews>
    <sheetView topLeftCell="A2" workbookViewId="0">
      <selection activeCell="B17" sqref="B17"/>
    </sheetView>
  </sheetViews>
  <sheetFormatPr baseColWidth="10" defaultRowHeight="16" x14ac:dyDescent="0.2"/>
  <cols>
    <col min="1" max="1" width="17.83203125" bestFit="1" customWidth="1"/>
    <col min="2" max="6" width="9" bestFit="1" customWidth="1"/>
    <col min="7" max="7" width="17" bestFit="1" customWidth="1"/>
    <col min="8" max="8" width="8.6640625" bestFit="1" customWidth="1"/>
  </cols>
  <sheetData>
    <row r="1" spans="1:8" ht="19" customHeight="1" x14ac:dyDescent="0.2">
      <c r="A1" s="1"/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8" x14ac:dyDescent="0.2">
      <c r="A2" s="13" t="s">
        <v>91</v>
      </c>
      <c r="B2" s="10">
        <v>36</v>
      </c>
      <c r="C2" s="10">
        <v>0</v>
      </c>
      <c r="D2" s="10">
        <v>10</v>
      </c>
      <c r="E2" s="10">
        <v>384</v>
      </c>
      <c r="F2" s="10">
        <v>100</v>
      </c>
      <c r="H2" s="11" t="s">
        <v>51</v>
      </c>
    </row>
    <row r="3" spans="1:8" x14ac:dyDescent="0.2">
      <c r="A3" s="13" t="s">
        <v>92</v>
      </c>
      <c r="B3" s="10">
        <v>380</v>
      </c>
      <c r="C3" s="10">
        <v>520</v>
      </c>
      <c r="D3" s="10">
        <v>390</v>
      </c>
      <c r="E3" s="10">
        <v>580</v>
      </c>
      <c r="F3" s="10">
        <v>455</v>
      </c>
      <c r="H3" s="10">
        <f>SUMPRODUCT(B3:F3,B2:F2)-SUMPRODUCT(B4:F4:B15:F15)</f>
        <v>215697</v>
      </c>
    </row>
    <row r="4" spans="1:8" x14ac:dyDescent="0.2">
      <c r="A4" s="13" t="s">
        <v>96</v>
      </c>
      <c r="B4" s="10">
        <v>10000</v>
      </c>
      <c r="C4" s="10">
        <v>12000</v>
      </c>
      <c r="D4" s="10">
        <v>14000</v>
      </c>
      <c r="E4" s="10">
        <v>16000</v>
      </c>
      <c r="F4" s="10">
        <v>18000</v>
      </c>
    </row>
    <row r="5" spans="1:8" x14ac:dyDescent="0.2">
      <c r="A5" s="1"/>
    </row>
    <row r="6" spans="1:8" x14ac:dyDescent="0.2">
      <c r="A6" s="1"/>
    </row>
    <row r="7" spans="1:8" x14ac:dyDescent="0.2">
      <c r="A7" s="12" t="s">
        <v>7</v>
      </c>
      <c r="G7" s="12" t="s">
        <v>48</v>
      </c>
      <c r="H7" s="12" t="s">
        <v>14</v>
      </c>
    </row>
    <row r="8" spans="1:8" x14ac:dyDescent="0.2">
      <c r="A8" s="13" t="s">
        <v>8</v>
      </c>
      <c r="B8" s="10">
        <v>1</v>
      </c>
      <c r="C8" s="10">
        <v>1</v>
      </c>
      <c r="D8" s="10">
        <v>1</v>
      </c>
      <c r="E8" s="10">
        <v>0</v>
      </c>
      <c r="F8" s="10">
        <v>0</v>
      </c>
      <c r="G8" s="10">
        <f>SUMPRODUCT(B8:F8,B2:F2)</f>
        <v>46</v>
      </c>
      <c r="H8" s="10">
        <v>200</v>
      </c>
    </row>
    <row r="9" spans="1:8" x14ac:dyDescent="0.2">
      <c r="A9" s="13" t="s">
        <v>9</v>
      </c>
      <c r="B9" s="10">
        <v>0</v>
      </c>
      <c r="C9" s="10">
        <v>6</v>
      </c>
      <c r="D9" s="10">
        <v>3</v>
      </c>
      <c r="E9" s="10">
        <v>4</v>
      </c>
      <c r="F9" s="10">
        <v>0</v>
      </c>
      <c r="G9" s="10">
        <f>SUMPRODUCT(B9:F9,B2:F2)</f>
        <v>1566</v>
      </c>
      <c r="H9" s="10">
        <v>1566</v>
      </c>
    </row>
    <row r="10" spans="1:8" x14ac:dyDescent="0.2">
      <c r="A10" s="13" t="s">
        <v>10</v>
      </c>
      <c r="B10" s="10">
        <v>0</v>
      </c>
      <c r="C10" s="10">
        <v>0</v>
      </c>
      <c r="D10" s="10">
        <v>6</v>
      </c>
      <c r="E10" s="10">
        <v>5</v>
      </c>
      <c r="F10" s="10">
        <v>9</v>
      </c>
      <c r="G10" s="10">
        <f>SUMPRODUCT(B10:F10,B2:F2)</f>
        <v>2880</v>
      </c>
      <c r="H10" s="10">
        <v>2880</v>
      </c>
    </row>
    <row r="11" spans="1:8" x14ac:dyDescent="0.2">
      <c r="A11" s="13" t="s">
        <v>11</v>
      </c>
      <c r="B11" s="10">
        <v>1</v>
      </c>
      <c r="C11" s="10">
        <v>7</v>
      </c>
      <c r="D11" s="10">
        <v>0</v>
      </c>
      <c r="E11" s="10">
        <v>0</v>
      </c>
      <c r="F11" s="10">
        <v>3</v>
      </c>
      <c r="G11" s="10">
        <f>SUMPRODUCT(B11:F11,B2:F2)</f>
        <v>336</v>
      </c>
      <c r="H11" s="10">
        <v>336</v>
      </c>
    </row>
    <row r="12" spans="1:8" x14ac:dyDescent="0.2">
      <c r="A12" s="13" t="s">
        <v>12</v>
      </c>
      <c r="B12" s="10">
        <v>11</v>
      </c>
      <c r="C12" s="10">
        <v>0</v>
      </c>
      <c r="D12" s="10">
        <v>6</v>
      </c>
      <c r="E12" s="10">
        <v>0</v>
      </c>
      <c r="F12" s="10">
        <v>8</v>
      </c>
      <c r="G12" s="10">
        <f>SUMPRODUCT(B12:F12,B2:F2)</f>
        <v>1256</v>
      </c>
      <c r="H12" s="10">
        <v>1256</v>
      </c>
    </row>
    <row r="13" spans="1:8" x14ac:dyDescent="0.2">
      <c r="A13" s="13" t="s">
        <v>13</v>
      </c>
      <c r="B13" s="10">
        <v>11</v>
      </c>
      <c r="C13" s="10">
        <v>10</v>
      </c>
      <c r="D13" s="10">
        <v>0</v>
      </c>
      <c r="E13" s="10">
        <v>6</v>
      </c>
      <c r="F13" s="10">
        <v>0</v>
      </c>
      <c r="G13" s="10">
        <f>SUMPRODUCT(B13:F13,B2:F2)</f>
        <v>2700</v>
      </c>
      <c r="H13" s="10">
        <v>2700</v>
      </c>
    </row>
    <row r="14" spans="1:8" x14ac:dyDescent="0.2">
      <c r="A14" s="1"/>
    </row>
    <row r="15" spans="1:8" x14ac:dyDescent="0.2">
      <c r="A15" s="13" t="s">
        <v>88</v>
      </c>
      <c r="B15" s="10">
        <v>1</v>
      </c>
      <c r="C15" s="10">
        <v>0</v>
      </c>
      <c r="D15" s="10">
        <v>1</v>
      </c>
      <c r="E15" s="10">
        <v>1</v>
      </c>
      <c r="F15" s="10">
        <v>1</v>
      </c>
    </row>
    <row r="16" spans="1:8" x14ac:dyDescent="0.2">
      <c r="A16" s="13" t="s">
        <v>94</v>
      </c>
      <c r="B16" s="10">
        <f>B2-MIN($H$8/B8,$H$11/B11,$H$12/B12,$H$13/B13)*B15</f>
        <v>-78.181818181818187</v>
      </c>
      <c r="C16" s="10">
        <f>C2-MIN($H$8/C8,$H$9/C9,$H$11/C11,$H$13/C13)*C15</f>
        <v>0</v>
      </c>
      <c r="D16" s="10">
        <f>D2-MIN($H$8/D8, $H$9/D9, $H$10/D10,$H$12/D12)*D15</f>
        <v>-190</v>
      </c>
      <c r="E16" s="10">
        <f>E2-MIN($H$9/E9, $H$10/E10,$H$13/E13)*E15</f>
        <v>-7.5</v>
      </c>
      <c r="F16" s="10">
        <f>F2-MIN($H$10/F10, $H$11/F11,$H$12/F12)*F15</f>
        <v>-12</v>
      </c>
    </row>
    <row r="17" spans="1:2" x14ac:dyDescent="0.2">
      <c r="A17" s="13" t="s">
        <v>97</v>
      </c>
      <c r="B17" s="10" cm="1">
        <f t="array" ref="B17">COUNT(MIN(B2:F2&gt;=200))</f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18CAF-69C3-9043-8504-702265C768D5}">
  <dimension ref="A1:H21"/>
  <sheetViews>
    <sheetView topLeftCell="A3" workbookViewId="0">
      <selection activeCell="H3" sqref="H3"/>
    </sheetView>
  </sheetViews>
  <sheetFormatPr baseColWidth="10" defaultRowHeight="16" x14ac:dyDescent="0.2"/>
  <cols>
    <col min="1" max="1" width="42.6640625" bestFit="1" customWidth="1"/>
    <col min="2" max="6" width="9" bestFit="1" customWidth="1"/>
    <col min="7" max="7" width="17" bestFit="1" customWidth="1"/>
    <col min="8" max="8" width="8.6640625" bestFit="1" customWidth="1"/>
  </cols>
  <sheetData>
    <row r="1" spans="1:8" x14ac:dyDescent="0.2"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8" x14ac:dyDescent="0.2">
      <c r="A2" s="13" t="s">
        <v>91</v>
      </c>
      <c r="B2" s="10">
        <v>1</v>
      </c>
      <c r="C2" s="10">
        <v>28</v>
      </c>
      <c r="D2" s="10">
        <v>146</v>
      </c>
      <c r="E2" s="10">
        <v>240</v>
      </c>
      <c r="F2" s="10">
        <v>46</v>
      </c>
      <c r="H2" s="11" t="s">
        <v>51</v>
      </c>
    </row>
    <row r="3" spans="1:8" x14ac:dyDescent="0.2">
      <c r="A3" s="13" t="s">
        <v>92</v>
      </c>
      <c r="B3" s="10">
        <v>380</v>
      </c>
      <c r="C3" s="10">
        <v>520</v>
      </c>
      <c r="D3" s="10">
        <v>390</v>
      </c>
      <c r="E3" s="10">
        <v>580</v>
      </c>
      <c r="F3" s="10">
        <v>455</v>
      </c>
      <c r="H3" s="10">
        <f>SUMPRODUCT(B3:F3,B2:F2)-SUMPRODUCT(B4:F4:B14:F14)</f>
        <v>161906</v>
      </c>
    </row>
    <row r="4" spans="1:8" x14ac:dyDescent="0.2">
      <c r="A4" s="13" t="s">
        <v>96</v>
      </c>
      <c r="B4" s="10">
        <v>10000</v>
      </c>
      <c r="C4" s="10">
        <v>12000</v>
      </c>
      <c r="D4" s="10">
        <v>14000</v>
      </c>
      <c r="E4" s="10">
        <v>16000</v>
      </c>
      <c r="F4" s="10">
        <v>18000</v>
      </c>
    </row>
    <row r="5" spans="1:8" x14ac:dyDescent="0.2">
      <c r="A5" s="1"/>
    </row>
    <row r="6" spans="1:8" x14ac:dyDescent="0.2">
      <c r="A6" s="12" t="s">
        <v>7</v>
      </c>
      <c r="G6" s="12" t="s">
        <v>48</v>
      </c>
      <c r="H6" s="12" t="s">
        <v>14</v>
      </c>
    </row>
    <row r="7" spans="1:8" x14ac:dyDescent="0.2">
      <c r="A7" s="13" t="s">
        <v>8</v>
      </c>
      <c r="B7" s="10">
        <v>1</v>
      </c>
      <c r="C7" s="10">
        <v>1</v>
      </c>
      <c r="D7" s="10">
        <v>1</v>
      </c>
      <c r="E7" s="10">
        <v>0</v>
      </c>
      <c r="F7" s="10">
        <v>0</v>
      </c>
      <c r="G7" s="10">
        <f>SUMPRODUCT(B7:F7,B2:F2)</f>
        <v>175</v>
      </c>
      <c r="H7" s="10">
        <v>200</v>
      </c>
    </row>
    <row r="8" spans="1:8" x14ac:dyDescent="0.2">
      <c r="A8" s="13" t="s">
        <v>9</v>
      </c>
      <c r="B8" s="10">
        <v>0</v>
      </c>
      <c r="C8" s="10">
        <v>6</v>
      </c>
      <c r="D8" s="10">
        <v>3</v>
      </c>
      <c r="E8" s="10">
        <v>4</v>
      </c>
      <c r="F8" s="10">
        <v>0</v>
      </c>
      <c r="G8" s="10">
        <f>SUMPRODUCT(B8:F8,B2:F2)</f>
        <v>1566</v>
      </c>
      <c r="H8" s="10">
        <v>1566</v>
      </c>
    </row>
    <row r="9" spans="1:8" x14ac:dyDescent="0.2">
      <c r="A9" s="13" t="s">
        <v>10</v>
      </c>
      <c r="B9" s="10">
        <v>0</v>
      </c>
      <c r="C9" s="10">
        <v>0</v>
      </c>
      <c r="D9" s="10">
        <v>6</v>
      </c>
      <c r="E9" s="10">
        <v>5</v>
      </c>
      <c r="F9" s="10">
        <v>9</v>
      </c>
      <c r="G9" s="10">
        <f>SUMPRODUCT(B9:F9,B2:F2)</f>
        <v>2490</v>
      </c>
      <c r="H9" s="10">
        <v>2880</v>
      </c>
    </row>
    <row r="10" spans="1:8" x14ac:dyDescent="0.2">
      <c r="A10" s="13" t="s">
        <v>11</v>
      </c>
      <c r="B10" s="10">
        <v>1</v>
      </c>
      <c r="C10" s="10">
        <v>7</v>
      </c>
      <c r="D10" s="10">
        <v>0</v>
      </c>
      <c r="E10" s="10">
        <v>0</v>
      </c>
      <c r="F10" s="10">
        <v>3</v>
      </c>
      <c r="G10" s="10">
        <f>SUMPRODUCT(B10:F10,B2:F2)</f>
        <v>335</v>
      </c>
      <c r="H10" s="10">
        <v>336</v>
      </c>
    </row>
    <row r="11" spans="1:8" x14ac:dyDescent="0.2">
      <c r="A11" s="13" t="s">
        <v>12</v>
      </c>
      <c r="B11" s="10">
        <v>11</v>
      </c>
      <c r="C11" s="10">
        <v>0</v>
      </c>
      <c r="D11" s="10">
        <v>6</v>
      </c>
      <c r="E11" s="10">
        <v>0</v>
      </c>
      <c r="F11" s="10">
        <v>8</v>
      </c>
      <c r="G11" s="10">
        <f>SUMPRODUCT(B11:F11,B2:F2)</f>
        <v>1255</v>
      </c>
      <c r="H11" s="10">
        <v>1256</v>
      </c>
    </row>
    <row r="12" spans="1:8" x14ac:dyDescent="0.2">
      <c r="A12" s="13" t="s">
        <v>13</v>
      </c>
      <c r="B12" s="10">
        <v>11</v>
      </c>
      <c r="C12" s="10">
        <v>10</v>
      </c>
      <c r="D12" s="10">
        <v>0</v>
      </c>
      <c r="E12" s="10">
        <v>6</v>
      </c>
      <c r="F12" s="10">
        <v>0</v>
      </c>
      <c r="G12" s="10">
        <f>SUMPRODUCT(B12:F12,B2:F2)</f>
        <v>1731</v>
      </c>
      <c r="H12" s="10">
        <v>2700</v>
      </c>
    </row>
    <row r="13" spans="1:8" x14ac:dyDescent="0.2">
      <c r="A13" s="1"/>
    </row>
    <row r="14" spans="1:8" x14ac:dyDescent="0.2">
      <c r="A14" s="13" t="s">
        <v>88</v>
      </c>
      <c r="B14" s="10">
        <v>1</v>
      </c>
      <c r="C14" s="10">
        <v>1</v>
      </c>
      <c r="D14" s="10">
        <v>1</v>
      </c>
      <c r="E14" s="10">
        <v>1</v>
      </c>
      <c r="F14" s="10">
        <v>1</v>
      </c>
    </row>
    <row r="15" spans="1:8" x14ac:dyDescent="0.2">
      <c r="A15" s="13" t="s">
        <v>62</v>
      </c>
      <c r="B15" s="10">
        <f>B2-MIN($H$7/B7,$H$10/B10,$H$11/B11,$H$12/B12)*B14</f>
        <v>-113.18181818181819</v>
      </c>
      <c r="C15" s="10">
        <f>C2-MIN($H$7/C7,$H$8/C8,$H$10/C10,$H$12/C12)*C14</f>
        <v>-20</v>
      </c>
      <c r="D15" s="10">
        <f>D2-MIN($H$7/D7, $H$8/D8, $H$9/D9,$H$11/D11)*D14</f>
        <v>-54</v>
      </c>
      <c r="E15" s="10">
        <f>E2-MIN($H$8/E8, $H$9/E9,$H$12/E12)*E14</f>
        <v>-151.5</v>
      </c>
      <c r="F15" s="10">
        <f>F2-MIN($H$9/F9, $H$10/F10,$H$11/F11)*F14</f>
        <v>-66</v>
      </c>
    </row>
    <row r="16" spans="1:8" x14ac:dyDescent="0.2">
      <c r="A16" s="1"/>
    </row>
    <row r="17" spans="1:4" x14ac:dyDescent="0.2">
      <c r="A17" s="1"/>
    </row>
    <row r="18" spans="1:4" x14ac:dyDescent="0.2">
      <c r="A18" s="13" t="s">
        <v>89</v>
      </c>
      <c r="B18" s="10">
        <v>0</v>
      </c>
      <c r="C18" s="10">
        <v>0</v>
      </c>
      <c r="D18" s="10">
        <v>1</v>
      </c>
    </row>
    <row r="19" spans="1:4" x14ac:dyDescent="0.2">
      <c r="A19" s="13" t="s">
        <v>90</v>
      </c>
      <c r="B19" s="10">
        <v>150</v>
      </c>
      <c r="C19" s="10">
        <v>200</v>
      </c>
      <c r="D19" s="10">
        <v>240</v>
      </c>
    </row>
    <row r="20" spans="1:4" x14ac:dyDescent="0.2">
      <c r="A20" s="13" t="s">
        <v>99</v>
      </c>
      <c r="B20" s="10">
        <f>SUM(B18:D18)</f>
        <v>1</v>
      </c>
    </row>
    <row r="21" spans="1:4" x14ac:dyDescent="0.2">
      <c r="A21" s="13" t="s">
        <v>98</v>
      </c>
      <c r="B21" s="10">
        <f>E2-SUMPRODUCT(B19:D19,B18:D18)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4E130-7EDE-9747-A054-B1CA45F300E4}">
  <dimension ref="B2:L33"/>
  <sheetViews>
    <sheetView workbookViewId="0">
      <selection activeCell="F34" sqref="F34"/>
    </sheetView>
  </sheetViews>
  <sheetFormatPr baseColWidth="10" defaultRowHeight="16" x14ac:dyDescent="0.2"/>
  <cols>
    <col min="3" max="3" width="3.1640625" bestFit="1" customWidth="1"/>
    <col min="4" max="4" width="11.6640625" customWidth="1"/>
    <col min="5" max="5" width="3.1640625" bestFit="1" customWidth="1"/>
    <col min="6" max="6" width="8.6640625" customWidth="1"/>
    <col min="7" max="7" width="9.33203125" bestFit="1" customWidth="1"/>
    <col min="12" max="12" width="14.5" bestFit="1" customWidth="1"/>
  </cols>
  <sheetData>
    <row r="2" spans="2:12" x14ac:dyDescent="0.2">
      <c r="B2" s="12" t="s">
        <v>78</v>
      </c>
      <c r="C2" s="1"/>
      <c r="D2" s="12" t="s">
        <v>75</v>
      </c>
      <c r="E2" s="1"/>
      <c r="F2" s="12" t="s">
        <v>76</v>
      </c>
      <c r="G2" s="12" t="s">
        <v>77</v>
      </c>
      <c r="J2" s="6" t="s">
        <v>79</v>
      </c>
      <c r="K2" s="6" t="s">
        <v>80</v>
      </c>
      <c r="L2" s="6" t="s">
        <v>81</v>
      </c>
    </row>
    <row r="3" spans="2:12" x14ac:dyDescent="0.2">
      <c r="B3" s="10">
        <v>0</v>
      </c>
      <c r="C3" s="10">
        <v>1</v>
      </c>
      <c r="D3" s="10" t="str">
        <f>VLOOKUP(C3,I3:L14,2)</f>
        <v>A</v>
      </c>
      <c r="E3" s="10">
        <v>2</v>
      </c>
      <c r="F3" s="10" t="str">
        <f>VLOOKUP(E3,I3:L14,2)</f>
        <v>B</v>
      </c>
      <c r="G3" s="10">
        <v>4</v>
      </c>
      <c r="I3" s="10">
        <v>1</v>
      </c>
      <c r="J3" s="10" t="s">
        <v>63</v>
      </c>
      <c r="K3" s="10">
        <f t="shared" ref="K3:K14" si="0">SUMIF($E$3:$E$31,I3,$B$3:$B$31)-SUMIF($C$3:$C$31,I3,$B$3:$B$31)</f>
        <v>-1</v>
      </c>
      <c r="L3" s="10">
        <v>-1</v>
      </c>
    </row>
    <row r="4" spans="2:12" x14ac:dyDescent="0.2">
      <c r="B4" s="10">
        <v>1</v>
      </c>
      <c r="C4" s="10">
        <v>1</v>
      </c>
      <c r="D4" s="10" t="str">
        <f>VLOOKUP(C4,I3:L14,2)</f>
        <v>A</v>
      </c>
      <c r="E4" s="10">
        <v>3</v>
      </c>
      <c r="F4" s="10" t="str">
        <f>VLOOKUP(E4,I3:L14,2)</f>
        <v>C</v>
      </c>
      <c r="G4" s="10">
        <v>3</v>
      </c>
      <c r="I4" s="10">
        <v>2</v>
      </c>
      <c r="J4" s="10" t="s">
        <v>64</v>
      </c>
      <c r="K4" s="10">
        <f t="shared" si="0"/>
        <v>0</v>
      </c>
      <c r="L4" s="10">
        <v>0</v>
      </c>
    </row>
    <row r="5" spans="2:12" x14ac:dyDescent="0.2">
      <c r="B5" s="10">
        <v>0</v>
      </c>
      <c r="C5" s="10">
        <v>1</v>
      </c>
      <c r="D5" s="10" t="str">
        <f>VLOOKUP(C5,I3:L14,2)</f>
        <v>A</v>
      </c>
      <c r="E5" s="10">
        <v>4</v>
      </c>
      <c r="F5" s="10" t="str">
        <f>VLOOKUP(E5,I3:L14,2)</f>
        <v>D</v>
      </c>
      <c r="G5" s="10">
        <v>6</v>
      </c>
      <c r="I5" s="10">
        <v>3</v>
      </c>
      <c r="J5" s="10" t="s">
        <v>65</v>
      </c>
      <c r="K5" s="10">
        <f t="shared" si="0"/>
        <v>0</v>
      </c>
      <c r="L5" s="10">
        <v>0</v>
      </c>
    </row>
    <row r="6" spans="2:12" x14ac:dyDescent="0.2">
      <c r="B6" s="10">
        <v>0</v>
      </c>
      <c r="C6" s="10">
        <v>1</v>
      </c>
      <c r="D6" s="10" t="str">
        <f>VLOOKUP(C6,I3:L14,2)</f>
        <v>A</v>
      </c>
      <c r="E6" s="10">
        <v>11</v>
      </c>
      <c r="F6" s="10" t="str">
        <f>VLOOKUP(E6,I3:L14,2)</f>
        <v>K</v>
      </c>
      <c r="G6" s="10">
        <v>12</v>
      </c>
      <c r="I6" s="10">
        <v>4</v>
      </c>
      <c r="J6" s="10" t="s">
        <v>66</v>
      </c>
      <c r="K6" s="10">
        <f t="shared" si="0"/>
        <v>0</v>
      </c>
      <c r="L6" s="10">
        <v>0</v>
      </c>
    </row>
    <row r="7" spans="2:12" x14ac:dyDescent="0.2">
      <c r="B7" s="10">
        <v>0</v>
      </c>
      <c r="C7" s="10">
        <v>2</v>
      </c>
      <c r="D7" s="10" t="str">
        <f>VLOOKUP(C7,I3:L14,2)</f>
        <v>B</v>
      </c>
      <c r="E7" s="10">
        <v>3</v>
      </c>
      <c r="F7" s="10" t="str">
        <f>VLOOKUP(E7,I3:L14,2)</f>
        <v>C</v>
      </c>
      <c r="G7" s="10">
        <v>2</v>
      </c>
      <c r="I7" s="10">
        <v>5</v>
      </c>
      <c r="J7" s="10" t="s">
        <v>68</v>
      </c>
      <c r="K7" s="10">
        <f t="shared" si="0"/>
        <v>0</v>
      </c>
      <c r="L7" s="10">
        <v>0</v>
      </c>
    </row>
    <row r="8" spans="2:12" x14ac:dyDescent="0.2">
      <c r="B8" s="10">
        <v>0</v>
      </c>
      <c r="C8" s="10">
        <v>2</v>
      </c>
      <c r="D8" s="10" t="str">
        <f>VLOOKUP(C8,I3:L14,2)</f>
        <v>B</v>
      </c>
      <c r="E8" s="10">
        <v>4</v>
      </c>
      <c r="F8" s="10" t="str">
        <f>VLOOKUP(E8,I3:L14,2)</f>
        <v>D</v>
      </c>
      <c r="G8" s="10">
        <v>1</v>
      </c>
      <c r="I8" s="10">
        <v>6</v>
      </c>
      <c r="J8" s="10" t="s">
        <v>69</v>
      </c>
      <c r="K8" s="10">
        <f t="shared" si="0"/>
        <v>0</v>
      </c>
      <c r="L8" s="10">
        <v>0</v>
      </c>
    </row>
    <row r="9" spans="2:12" x14ac:dyDescent="0.2">
      <c r="B9" s="10">
        <v>0</v>
      </c>
      <c r="C9" s="10">
        <v>2</v>
      </c>
      <c r="D9" s="10" t="str">
        <f>VLOOKUP(C9,I3:L14,2)</f>
        <v>B</v>
      </c>
      <c r="E9" s="10">
        <v>5</v>
      </c>
      <c r="F9" s="10" t="str">
        <f>VLOOKUP(E9,I3:L14,2)</f>
        <v>E</v>
      </c>
      <c r="G9" s="10">
        <v>4</v>
      </c>
      <c r="I9" s="10">
        <v>7</v>
      </c>
      <c r="J9" s="10" t="s">
        <v>71</v>
      </c>
      <c r="K9" s="10">
        <f t="shared" si="0"/>
        <v>0</v>
      </c>
      <c r="L9" s="10">
        <v>0</v>
      </c>
    </row>
    <row r="10" spans="2:12" x14ac:dyDescent="0.2">
      <c r="B10" s="10">
        <v>0</v>
      </c>
      <c r="C10" s="10">
        <v>2</v>
      </c>
      <c r="D10" s="10" t="str">
        <f>VLOOKUP(C10,I3:L14,2)</f>
        <v>B</v>
      </c>
      <c r="E10" s="10">
        <v>6</v>
      </c>
      <c r="F10" s="10" t="str">
        <f>VLOOKUP(E10,I3:L14,2)</f>
        <v>F</v>
      </c>
      <c r="G10" s="10">
        <v>8</v>
      </c>
      <c r="I10" s="10">
        <v>8</v>
      </c>
      <c r="J10" s="10" t="s">
        <v>70</v>
      </c>
      <c r="K10" s="10">
        <f t="shared" si="0"/>
        <v>0</v>
      </c>
      <c r="L10" s="10">
        <v>0</v>
      </c>
    </row>
    <row r="11" spans="2:12" x14ac:dyDescent="0.2">
      <c r="B11" s="10">
        <v>0</v>
      </c>
      <c r="C11" s="10">
        <v>2</v>
      </c>
      <c r="D11" s="10" t="str">
        <f>VLOOKUP(C11,I3:L14,2)</f>
        <v>B</v>
      </c>
      <c r="E11" s="10">
        <v>8</v>
      </c>
      <c r="F11" s="10" t="str">
        <f>VLOOKUP(E11,I3:L14,2)</f>
        <v>H</v>
      </c>
      <c r="G11" s="10">
        <v>5</v>
      </c>
      <c r="I11" s="10">
        <v>9</v>
      </c>
      <c r="J11" s="10" t="s">
        <v>72</v>
      </c>
      <c r="K11" s="10">
        <f t="shared" si="0"/>
        <v>0</v>
      </c>
      <c r="L11" s="10">
        <v>0</v>
      </c>
    </row>
    <row r="12" spans="2:12" x14ac:dyDescent="0.2">
      <c r="B12" s="10">
        <v>0</v>
      </c>
      <c r="C12" s="10">
        <v>3</v>
      </c>
      <c r="D12" s="10" t="str">
        <f>VLOOKUP(C12,I3:L14,2)</f>
        <v>C</v>
      </c>
      <c r="E12" s="10">
        <v>4</v>
      </c>
      <c r="F12" s="10" t="str">
        <f>VLOOKUP(E12,I3:L14,2)</f>
        <v>D</v>
      </c>
      <c r="G12" s="10">
        <v>3</v>
      </c>
      <c r="I12" s="10">
        <v>10</v>
      </c>
      <c r="J12" s="10" t="s">
        <v>73</v>
      </c>
      <c r="K12" s="10">
        <f t="shared" si="0"/>
        <v>1</v>
      </c>
      <c r="L12" s="10">
        <v>1</v>
      </c>
    </row>
    <row r="13" spans="2:12" x14ac:dyDescent="0.2">
      <c r="B13" s="10">
        <v>0</v>
      </c>
      <c r="C13" s="10">
        <v>3</v>
      </c>
      <c r="D13" s="10" t="str">
        <f>VLOOKUP(C13,I3:L14,2)</f>
        <v>C</v>
      </c>
      <c r="E13" s="10">
        <v>5</v>
      </c>
      <c r="F13" s="10" t="str">
        <f>VLOOKUP(E13,I3:L14,2)</f>
        <v>E</v>
      </c>
      <c r="G13" s="10">
        <v>6</v>
      </c>
      <c r="I13" s="10">
        <v>11</v>
      </c>
      <c r="J13" s="10" t="s">
        <v>67</v>
      </c>
      <c r="K13" s="10">
        <f t="shared" si="0"/>
        <v>0</v>
      </c>
      <c r="L13" s="10">
        <v>0</v>
      </c>
    </row>
    <row r="14" spans="2:12" x14ac:dyDescent="0.2">
      <c r="B14" s="10">
        <v>1</v>
      </c>
      <c r="C14" s="10">
        <v>3</v>
      </c>
      <c r="D14" s="10" t="str">
        <f>VLOOKUP(C14,I3:L14,2)</f>
        <v>C</v>
      </c>
      <c r="E14" s="10">
        <v>7</v>
      </c>
      <c r="F14" s="10" t="str">
        <f>VLOOKUP(E14,I3:L14,2)</f>
        <v>G</v>
      </c>
      <c r="G14" s="10">
        <v>1</v>
      </c>
      <c r="I14" s="10">
        <v>12</v>
      </c>
      <c r="J14" s="10" t="s">
        <v>74</v>
      </c>
      <c r="K14" s="10">
        <f t="shared" si="0"/>
        <v>0</v>
      </c>
      <c r="L14" s="10">
        <v>0</v>
      </c>
    </row>
    <row r="15" spans="2:12" x14ac:dyDescent="0.2">
      <c r="B15" s="10">
        <v>0</v>
      </c>
      <c r="C15" s="10">
        <v>4</v>
      </c>
      <c r="D15" s="10" t="str">
        <f>VLOOKUP(C15,I3:L14,2)</f>
        <v>D</v>
      </c>
      <c r="E15" s="10">
        <v>5</v>
      </c>
      <c r="F15" s="10" t="str">
        <f>VLOOKUP(E15,I3:L14,2)</f>
        <v>E</v>
      </c>
      <c r="G15" s="10">
        <v>3</v>
      </c>
    </row>
    <row r="16" spans="2:12" x14ac:dyDescent="0.2">
      <c r="B16" s="10">
        <v>0</v>
      </c>
      <c r="C16" s="10">
        <v>4</v>
      </c>
      <c r="D16" s="10" t="str">
        <f>VLOOKUP(C16,I3:L14,2)</f>
        <v>D</v>
      </c>
      <c r="E16" s="10">
        <v>6</v>
      </c>
      <c r="F16" s="10" t="str">
        <f>VLOOKUP(E16,I3:L14,2)</f>
        <v>F</v>
      </c>
      <c r="G16" s="10">
        <v>6</v>
      </c>
    </row>
    <row r="17" spans="2:7" x14ac:dyDescent="0.2">
      <c r="B17" s="10">
        <v>0</v>
      </c>
      <c r="C17" s="10">
        <v>5</v>
      </c>
      <c r="D17" s="10" t="str">
        <f>VLOOKUP(C17,I3:L14,2)</f>
        <v>E</v>
      </c>
      <c r="E17" s="10">
        <v>6</v>
      </c>
      <c r="F17" s="10" t="str">
        <f>VLOOKUP(E17,I3:L14,2)</f>
        <v>F</v>
      </c>
      <c r="G17" s="10">
        <v>2</v>
      </c>
    </row>
    <row r="18" spans="2:7" x14ac:dyDescent="0.2">
      <c r="B18" s="10">
        <v>0</v>
      </c>
      <c r="C18" s="10">
        <v>5</v>
      </c>
      <c r="D18" s="10" t="str">
        <f>VLOOKUP(C18,I3:L14,2)</f>
        <v>E</v>
      </c>
      <c r="E18" s="10">
        <v>7</v>
      </c>
      <c r="F18" s="10" t="str">
        <f>VLOOKUP(E18,I3:L14,2)</f>
        <v>G</v>
      </c>
      <c r="G18" s="10">
        <v>5</v>
      </c>
    </row>
    <row r="19" spans="2:7" x14ac:dyDescent="0.2">
      <c r="B19" s="10">
        <v>0</v>
      </c>
      <c r="C19" s="10">
        <v>6</v>
      </c>
      <c r="D19" s="10" t="str">
        <f>VLOOKUP(C19,I3:L14,2)</f>
        <v>F</v>
      </c>
      <c r="E19" s="10">
        <v>7</v>
      </c>
      <c r="F19" s="10" t="str">
        <f>VLOOKUP(E19,I3:L14,2)</f>
        <v>G</v>
      </c>
      <c r="G19" s="10">
        <v>6</v>
      </c>
    </row>
    <row r="20" spans="2:7" x14ac:dyDescent="0.2">
      <c r="B20" s="10">
        <v>0</v>
      </c>
      <c r="C20" s="10">
        <v>6</v>
      </c>
      <c r="D20" s="10" t="str">
        <f>VLOOKUP(C20,I3:L14,2)</f>
        <v>F</v>
      </c>
      <c r="E20" s="10">
        <v>8</v>
      </c>
      <c r="F20" s="10" t="str">
        <f>VLOOKUP(E20,I3:L14,2)</f>
        <v>H</v>
      </c>
      <c r="G20" s="10">
        <v>2</v>
      </c>
    </row>
    <row r="21" spans="2:7" x14ac:dyDescent="0.2">
      <c r="B21" s="10">
        <v>0</v>
      </c>
      <c r="C21" s="10">
        <v>6</v>
      </c>
      <c r="D21" s="10" t="str">
        <f>VLOOKUP(C21,I3:L14,2)</f>
        <v>F</v>
      </c>
      <c r="E21" s="10">
        <v>9</v>
      </c>
      <c r="F21" s="10" t="str">
        <f>VLOOKUP(E21,I3:L14,2)</f>
        <v>I</v>
      </c>
      <c r="G21" s="10">
        <v>3</v>
      </c>
    </row>
    <row r="22" spans="2:7" x14ac:dyDescent="0.2">
      <c r="B22" s="10">
        <v>0</v>
      </c>
      <c r="C22" s="10">
        <v>7</v>
      </c>
      <c r="D22" s="10" t="str">
        <f>VLOOKUP(C22,I3:L14,2)</f>
        <v>G</v>
      </c>
      <c r="E22" s="10">
        <v>8</v>
      </c>
      <c r="F22" s="10" t="str">
        <f>VLOOKUP(E22,I3:L14,2)</f>
        <v>H</v>
      </c>
      <c r="G22" s="10">
        <v>5</v>
      </c>
    </row>
    <row r="23" spans="2:7" x14ac:dyDescent="0.2">
      <c r="B23" s="10">
        <v>0</v>
      </c>
      <c r="C23" s="10">
        <v>7</v>
      </c>
      <c r="D23" s="10" t="str">
        <f>VLOOKUP(C23,I3:L14,2)</f>
        <v>G</v>
      </c>
      <c r="E23" s="10">
        <v>9</v>
      </c>
      <c r="F23" s="10" t="str">
        <f>VLOOKUP(E23,I3:L14,2)</f>
        <v>I</v>
      </c>
      <c r="G23" s="10">
        <v>6</v>
      </c>
    </row>
    <row r="24" spans="2:7" x14ac:dyDescent="0.2">
      <c r="B24" s="10">
        <v>1</v>
      </c>
      <c r="C24" s="10">
        <v>7</v>
      </c>
      <c r="D24" s="10" t="str">
        <f>VLOOKUP(C24,I3:L14,2)</f>
        <v>G</v>
      </c>
      <c r="E24" s="10">
        <v>10</v>
      </c>
      <c r="F24" s="10" t="str">
        <f>VLOOKUP(E24,I3:L14,2)</f>
        <v>J</v>
      </c>
      <c r="G24" s="10">
        <v>4</v>
      </c>
    </row>
    <row r="25" spans="2:7" x14ac:dyDescent="0.2">
      <c r="B25" s="10">
        <v>0</v>
      </c>
      <c r="C25" s="10">
        <v>8</v>
      </c>
      <c r="D25" s="10" t="str">
        <f>VLOOKUP(C25,I3:L14,2)</f>
        <v>H</v>
      </c>
      <c r="E25" s="10">
        <v>9</v>
      </c>
      <c r="F25" s="10" t="str">
        <f>VLOOKUP(E25,I3:L14,2)</f>
        <v>I</v>
      </c>
      <c r="G25" s="10">
        <v>2</v>
      </c>
    </row>
    <row r="26" spans="2:7" x14ac:dyDescent="0.2">
      <c r="B26" s="10">
        <v>0</v>
      </c>
      <c r="C26" s="10">
        <v>8</v>
      </c>
      <c r="D26" s="10" t="str">
        <f>VLOOKUP(C26,I3:L14,2)</f>
        <v>H</v>
      </c>
      <c r="E26" s="10">
        <v>10</v>
      </c>
      <c r="F26" s="10" t="str">
        <f>VLOOKUP(E26,I3:L14,2)</f>
        <v>J</v>
      </c>
      <c r="G26" s="10">
        <v>3</v>
      </c>
    </row>
    <row r="27" spans="2:7" x14ac:dyDescent="0.2">
      <c r="B27" s="10">
        <v>0</v>
      </c>
      <c r="C27" s="10">
        <v>9</v>
      </c>
      <c r="D27" s="10" t="str">
        <f>VLOOKUP(C27,I3:L14,2)</f>
        <v>I</v>
      </c>
      <c r="E27" s="10">
        <v>10</v>
      </c>
      <c r="F27" s="10" t="str">
        <f>VLOOKUP(E27,I3:L14,2)</f>
        <v>J</v>
      </c>
      <c r="G27" s="10">
        <v>6</v>
      </c>
    </row>
    <row r="28" spans="2:7" x14ac:dyDescent="0.2">
      <c r="B28" s="10">
        <v>0</v>
      </c>
      <c r="C28" s="10">
        <v>9</v>
      </c>
      <c r="D28" s="10" t="str">
        <f>VLOOKUP(C28,I3:L14,2)</f>
        <v>I</v>
      </c>
      <c r="E28" s="10">
        <v>11</v>
      </c>
      <c r="F28" s="10" t="str">
        <f>VLOOKUP(E28,I3:L14,2)</f>
        <v>K</v>
      </c>
      <c r="G28" s="10">
        <v>6</v>
      </c>
    </row>
    <row r="29" spans="2:7" x14ac:dyDescent="0.2">
      <c r="B29" s="10">
        <v>0</v>
      </c>
      <c r="C29" s="10">
        <v>10</v>
      </c>
      <c r="D29" s="10" t="str">
        <f>VLOOKUP(C29,I3:L14,2)</f>
        <v>J</v>
      </c>
      <c r="E29" s="10">
        <v>11</v>
      </c>
      <c r="F29" s="10" t="str">
        <f>VLOOKUP(E29,I3:L14,2)</f>
        <v>K</v>
      </c>
      <c r="G29" s="10">
        <v>7</v>
      </c>
    </row>
    <row r="30" spans="2:7" x14ac:dyDescent="0.2">
      <c r="B30" s="10">
        <v>0</v>
      </c>
      <c r="C30" s="10">
        <v>10</v>
      </c>
      <c r="D30" s="10" t="str">
        <f>VLOOKUP(C30,I3:L14,2)</f>
        <v>J</v>
      </c>
      <c r="E30" s="10">
        <v>12</v>
      </c>
      <c r="F30" s="10" t="str">
        <f>VLOOKUP(E30,I3:L14,2)</f>
        <v>L</v>
      </c>
      <c r="G30" s="10">
        <v>2</v>
      </c>
    </row>
    <row r="31" spans="2:7" x14ac:dyDescent="0.2">
      <c r="B31" s="10">
        <v>0</v>
      </c>
      <c r="C31" s="10">
        <v>11</v>
      </c>
      <c r="D31" s="10" t="str">
        <f>VLOOKUP(C31,I3:L14,2)</f>
        <v>K</v>
      </c>
      <c r="E31" s="10">
        <v>12</v>
      </c>
      <c r="F31" s="10" t="str">
        <f>VLOOKUP(E31,I3:L14,2)</f>
        <v>L</v>
      </c>
      <c r="G31" s="10">
        <v>2</v>
      </c>
    </row>
    <row r="33" spans="6:7" x14ac:dyDescent="0.2">
      <c r="F33" s="11" t="s">
        <v>82</v>
      </c>
      <c r="G33" s="10">
        <f>SUMPRODUCT(G3:G31, B3:B31)</f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A506F-679D-D640-BCEE-AAC775347E59}">
  <dimension ref="B2:L33"/>
  <sheetViews>
    <sheetView workbookViewId="0">
      <selection activeCell="J34" sqref="J34"/>
    </sheetView>
  </sheetViews>
  <sheetFormatPr baseColWidth="10" defaultRowHeight="16" x14ac:dyDescent="0.2"/>
  <cols>
    <col min="3" max="3" width="3.1640625" bestFit="1" customWidth="1"/>
    <col min="4" max="4" width="11.6640625" customWidth="1"/>
    <col min="5" max="5" width="3.1640625" bestFit="1" customWidth="1"/>
    <col min="6" max="6" width="8.6640625" customWidth="1"/>
    <col min="7" max="7" width="9.33203125" bestFit="1" customWidth="1"/>
    <col min="12" max="12" width="14.5" bestFit="1" customWidth="1"/>
  </cols>
  <sheetData>
    <row r="2" spans="2:12" x14ac:dyDescent="0.2">
      <c r="B2" s="15" t="s">
        <v>78</v>
      </c>
      <c r="C2" s="1"/>
      <c r="D2" s="15" t="s">
        <v>75</v>
      </c>
      <c r="E2" s="1"/>
      <c r="F2" s="15" t="s">
        <v>76</v>
      </c>
      <c r="G2" s="12" t="s">
        <v>77</v>
      </c>
      <c r="J2" s="15" t="s">
        <v>79</v>
      </c>
      <c r="K2" s="15" t="s">
        <v>80</v>
      </c>
      <c r="L2" s="15" t="s">
        <v>81</v>
      </c>
    </row>
    <row r="3" spans="2:12" x14ac:dyDescent="0.2">
      <c r="B3" s="10">
        <v>0</v>
      </c>
      <c r="C3" s="10">
        <v>1</v>
      </c>
      <c r="D3" s="10" t="str">
        <f>VLOOKUP(C3,I3:L14,2)</f>
        <v>A</v>
      </c>
      <c r="E3" s="10">
        <v>2</v>
      </c>
      <c r="F3" s="10" t="str">
        <f>VLOOKUP(E3,I3:L14,2)</f>
        <v>B</v>
      </c>
      <c r="G3" s="10">
        <v>4</v>
      </c>
      <c r="I3" s="10">
        <v>1</v>
      </c>
      <c r="J3" s="10" t="s">
        <v>63</v>
      </c>
      <c r="K3" s="10">
        <f t="shared" ref="K3:K14" si="0">SUMIF($E$3:$E$31,I3,$B$3:$B$31)-SUMIF($C$3:$C$31,I3,$B$3:$B$31)</f>
        <v>0</v>
      </c>
      <c r="L3" s="10">
        <v>0</v>
      </c>
    </row>
    <row r="4" spans="2:12" x14ac:dyDescent="0.2">
      <c r="B4" s="10">
        <v>0</v>
      </c>
      <c r="C4" s="10">
        <v>1</v>
      </c>
      <c r="D4" s="10" t="str">
        <f>VLOOKUP(C4,I3:L14,2)</f>
        <v>A</v>
      </c>
      <c r="E4" s="10">
        <v>3</v>
      </c>
      <c r="F4" s="10" t="str">
        <f>VLOOKUP(E4,I3:L14,2)</f>
        <v>C</v>
      </c>
      <c r="G4" s="10">
        <v>3</v>
      </c>
      <c r="I4" s="10">
        <v>2</v>
      </c>
      <c r="J4" s="10" t="s">
        <v>64</v>
      </c>
      <c r="K4" s="10">
        <f t="shared" si="0"/>
        <v>-1</v>
      </c>
      <c r="L4" s="10">
        <v>-1</v>
      </c>
    </row>
    <row r="5" spans="2:12" x14ac:dyDescent="0.2">
      <c r="B5" s="10">
        <v>0</v>
      </c>
      <c r="C5" s="10">
        <v>1</v>
      </c>
      <c r="D5" s="10" t="str">
        <f>VLOOKUP(C5,I3:L14,2)</f>
        <v>A</v>
      </c>
      <c r="E5" s="10">
        <v>4</v>
      </c>
      <c r="F5" s="10" t="str">
        <f>VLOOKUP(E5,I3:L14,2)</f>
        <v>D</v>
      </c>
      <c r="G5" s="10">
        <v>6</v>
      </c>
      <c r="I5" s="10">
        <v>3</v>
      </c>
      <c r="J5" s="10" t="s">
        <v>65</v>
      </c>
      <c r="K5" s="10">
        <f t="shared" si="0"/>
        <v>0</v>
      </c>
      <c r="L5" s="10">
        <v>0</v>
      </c>
    </row>
    <row r="6" spans="2:12" x14ac:dyDescent="0.2">
      <c r="B6" s="10">
        <v>0</v>
      </c>
      <c r="C6" s="10">
        <v>1</v>
      </c>
      <c r="D6" s="10" t="str">
        <f>VLOOKUP(C6,I3:L14,2)</f>
        <v>A</v>
      </c>
      <c r="E6" s="10">
        <v>11</v>
      </c>
      <c r="F6" s="10" t="str">
        <f>VLOOKUP(E6,I3:L14,2)</f>
        <v>K</v>
      </c>
      <c r="G6" s="10">
        <v>12</v>
      </c>
      <c r="I6" s="10">
        <v>4</v>
      </c>
      <c r="J6" s="10" t="s">
        <v>66</v>
      </c>
      <c r="K6" s="10">
        <f t="shared" si="0"/>
        <v>0</v>
      </c>
      <c r="L6" s="10">
        <v>0</v>
      </c>
    </row>
    <row r="7" spans="2:12" x14ac:dyDescent="0.2">
      <c r="B7" s="10">
        <v>0</v>
      </c>
      <c r="C7" s="10">
        <v>2</v>
      </c>
      <c r="D7" s="10" t="str">
        <f>VLOOKUP(C7,I3:L14,2)</f>
        <v>B</v>
      </c>
      <c r="E7" s="10">
        <v>3</v>
      </c>
      <c r="F7" s="10" t="str">
        <f>VLOOKUP(E7,I3:L14,2)</f>
        <v>C</v>
      </c>
      <c r="G7" s="10">
        <v>2</v>
      </c>
      <c r="I7" s="10">
        <v>5</v>
      </c>
      <c r="J7" s="10" t="s">
        <v>68</v>
      </c>
      <c r="K7" s="10">
        <f t="shared" si="0"/>
        <v>0</v>
      </c>
      <c r="L7" s="10">
        <v>0</v>
      </c>
    </row>
    <row r="8" spans="2:12" x14ac:dyDescent="0.2">
      <c r="B8" s="10">
        <v>0</v>
      </c>
      <c r="C8" s="10">
        <v>2</v>
      </c>
      <c r="D8" s="10" t="str">
        <f>VLOOKUP(C8,I3:L14,2)</f>
        <v>B</v>
      </c>
      <c r="E8" s="10">
        <v>4</v>
      </c>
      <c r="F8" s="10" t="str">
        <f>VLOOKUP(E8,I3:L14,2)</f>
        <v>D</v>
      </c>
      <c r="G8" s="10">
        <v>1</v>
      </c>
      <c r="I8" s="10">
        <v>6</v>
      </c>
      <c r="J8" s="10" t="s">
        <v>69</v>
      </c>
      <c r="K8" s="10">
        <f t="shared" si="0"/>
        <v>0</v>
      </c>
      <c r="L8" s="10">
        <v>0</v>
      </c>
    </row>
    <row r="9" spans="2:12" x14ac:dyDescent="0.2">
      <c r="B9" s="10">
        <v>0</v>
      </c>
      <c r="C9" s="10">
        <v>2</v>
      </c>
      <c r="D9" s="10" t="str">
        <f>VLOOKUP(C9,I3:L14,2)</f>
        <v>B</v>
      </c>
      <c r="E9" s="10">
        <v>5</v>
      </c>
      <c r="F9" s="10" t="str">
        <f>VLOOKUP(E9,I3:L14,2)</f>
        <v>E</v>
      </c>
      <c r="G9" s="10">
        <v>4</v>
      </c>
      <c r="I9" s="10">
        <v>7</v>
      </c>
      <c r="J9" s="10" t="s">
        <v>71</v>
      </c>
      <c r="K9" s="10">
        <f t="shared" si="0"/>
        <v>0</v>
      </c>
      <c r="L9" s="10">
        <v>0</v>
      </c>
    </row>
    <row r="10" spans="2:12" x14ac:dyDescent="0.2">
      <c r="B10" s="10">
        <v>0</v>
      </c>
      <c r="C10" s="10">
        <v>2</v>
      </c>
      <c r="D10" s="10" t="str">
        <f>VLOOKUP(C10,I3:L14,2)</f>
        <v>B</v>
      </c>
      <c r="E10" s="10">
        <v>6</v>
      </c>
      <c r="F10" s="10" t="str">
        <f>VLOOKUP(E10,I3:L14,2)</f>
        <v>F</v>
      </c>
      <c r="G10" s="10">
        <v>8</v>
      </c>
      <c r="I10" s="10">
        <v>8</v>
      </c>
      <c r="J10" s="10" t="s">
        <v>70</v>
      </c>
      <c r="K10" s="10">
        <f t="shared" si="0"/>
        <v>0</v>
      </c>
      <c r="L10" s="10">
        <v>0</v>
      </c>
    </row>
    <row r="11" spans="2:12" x14ac:dyDescent="0.2">
      <c r="B11" s="10">
        <v>1</v>
      </c>
      <c r="C11" s="10">
        <v>2</v>
      </c>
      <c r="D11" s="10" t="str">
        <f>VLOOKUP(C11,I3:L14,2)</f>
        <v>B</v>
      </c>
      <c r="E11" s="10">
        <v>8</v>
      </c>
      <c r="F11" s="10" t="str">
        <f>VLOOKUP(E11,I3:L14,2)</f>
        <v>H</v>
      </c>
      <c r="G11" s="10">
        <v>5</v>
      </c>
      <c r="I11" s="10">
        <v>9</v>
      </c>
      <c r="J11" s="10" t="s">
        <v>72</v>
      </c>
      <c r="K11" s="10">
        <f t="shared" si="0"/>
        <v>0</v>
      </c>
      <c r="L11" s="10">
        <v>0</v>
      </c>
    </row>
    <row r="12" spans="2:12" x14ac:dyDescent="0.2">
      <c r="B12" s="10">
        <v>0</v>
      </c>
      <c r="C12" s="10">
        <v>3</v>
      </c>
      <c r="D12" s="10" t="str">
        <f>VLOOKUP(C12,I3:L14,2)</f>
        <v>C</v>
      </c>
      <c r="E12" s="10">
        <v>4</v>
      </c>
      <c r="F12" s="10" t="str">
        <f>VLOOKUP(E12,I3:L14,2)</f>
        <v>D</v>
      </c>
      <c r="G12" s="10">
        <v>3</v>
      </c>
      <c r="I12" s="10">
        <v>10</v>
      </c>
      <c r="J12" s="10" t="s">
        <v>73</v>
      </c>
      <c r="K12" s="10">
        <f t="shared" si="0"/>
        <v>0</v>
      </c>
      <c r="L12" s="10">
        <v>0</v>
      </c>
    </row>
    <row r="13" spans="2:12" x14ac:dyDescent="0.2">
      <c r="B13" s="10">
        <v>0</v>
      </c>
      <c r="C13" s="10">
        <v>3</v>
      </c>
      <c r="D13" s="10" t="str">
        <f>VLOOKUP(C13,I3:L14,2)</f>
        <v>C</v>
      </c>
      <c r="E13" s="10">
        <v>5</v>
      </c>
      <c r="F13" s="10" t="str">
        <f>VLOOKUP(E13,I3:L14,2)</f>
        <v>E</v>
      </c>
      <c r="G13" s="10">
        <v>6</v>
      </c>
      <c r="I13" s="10">
        <v>11</v>
      </c>
      <c r="J13" s="10" t="s">
        <v>67</v>
      </c>
      <c r="K13" s="10">
        <f t="shared" si="0"/>
        <v>1</v>
      </c>
      <c r="L13" s="10">
        <v>1</v>
      </c>
    </row>
    <row r="14" spans="2:12" x14ac:dyDescent="0.2">
      <c r="B14" s="10">
        <v>0</v>
      </c>
      <c r="C14" s="10">
        <v>3</v>
      </c>
      <c r="D14" s="10" t="str">
        <f>VLOOKUP(C14,I3:L14,2)</f>
        <v>C</v>
      </c>
      <c r="E14" s="10">
        <v>7</v>
      </c>
      <c r="F14" s="10" t="str">
        <f>VLOOKUP(E14,I3:L14,2)</f>
        <v>G</v>
      </c>
      <c r="G14" s="10">
        <v>1</v>
      </c>
      <c r="I14" s="10">
        <v>12</v>
      </c>
      <c r="J14" s="10" t="s">
        <v>74</v>
      </c>
      <c r="K14" s="10">
        <f t="shared" si="0"/>
        <v>0</v>
      </c>
      <c r="L14" s="10">
        <v>0</v>
      </c>
    </row>
    <row r="15" spans="2:12" x14ac:dyDescent="0.2">
      <c r="B15" s="10">
        <v>0</v>
      </c>
      <c r="C15" s="10">
        <v>4</v>
      </c>
      <c r="D15" s="10" t="str">
        <f>VLOOKUP(C15,I3:L14,2)</f>
        <v>D</v>
      </c>
      <c r="E15" s="10">
        <v>5</v>
      </c>
      <c r="F15" s="10" t="str">
        <f>VLOOKUP(E15,I3:L14,2)</f>
        <v>E</v>
      </c>
      <c r="G15" s="10">
        <v>3</v>
      </c>
    </row>
    <row r="16" spans="2:12" x14ac:dyDescent="0.2">
      <c r="B16" s="10">
        <v>0</v>
      </c>
      <c r="C16" s="10">
        <v>4</v>
      </c>
      <c r="D16" s="10" t="str">
        <f>VLOOKUP(C16,I3:L14,2)</f>
        <v>D</v>
      </c>
      <c r="E16" s="10">
        <v>6</v>
      </c>
      <c r="F16" s="10" t="str">
        <f>VLOOKUP(E16,I3:L14,2)</f>
        <v>F</v>
      </c>
      <c r="G16" s="10">
        <v>6</v>
      </c>
    </row>
    <row r="17" spans="2:7" x14ac:dyDescent="0.2">
      <c r="B17" s="10">
        <v>0</v>
      </c>
      <c r="C17" s="10">
        <v>5</v>
      </c>
      <c r="D17" s="10" t="str">
        <f>VLOOKUP(C17,I3:L14,2)</f>
        <v>E</v>
      </c>
      <c r="E17" s="10">
        <v>6</v>
      </c>
      <c r="F17" s="10" t="str">
        <f>VLOOKUP(E17,I3:L14,2)</f>
        <v>F</v>
      </c>
      <c r="G17" s="10">
        <v>2</v>
      </c>
    </row>
    <row r="18" spans="2:7" x14ac:dyDescent="0.2">
      <c r="B18" s="10">
        <v>0</v>
      </c>
      <c r="C18" s="10">
        <v>5</v>
      </c>
      <c r="D18" s="10" t="str">
        <f>VLOOKUP(C18,I3:L14,2)</f>
        <v>E</v>
      </c>
      <c r="E18" s="10">
        <v>7</v>
      </c>
      <c r="F18" s="10" t="str">
        <f>VLOOKUP(E18,I3:L14,2)</f>
        <v>G</v>
      </c>
      <c r="G18" s="10">
        <v>5</v>
      </c>
    </row>
    <row r="19" spans="2:7" x14ac:dyDescent="0.2">
      <c r="B19" s="10">
        <v>0</v>
      </c>
      <c r="C19" s="10">
        <v>6</v>
      </c>
      <c r="D19" s="10" t="str">
        <f>VLOOKUP(C19,I3:L14,2)</f>
        <v>F</v>
      </c>
      <c r="E19" s="10">
        <v>7</v>
      </c>
      <c r="F19" s="10" t="str">
        <f>VLOOKUP(E19,I3:L14,2)</f>
        <v>G</v>
      </c>
      <c r="G19" s="10">
        <v>6</v>
      </c>
    </row>
    <row r="20" spans="2:7" x14ac:dyDescent="0.2">
      <c r="B20" s="10">
        <v>0</v>
      </c>
      <c r="C20" s="10">
        <v>6</v>
      </c>
      <c r="D20" s="10" t="str">
        <f>VLOOKUP(C20,I3:L14,2)</f>
        <v>F</v>
      </c>
      <c r="E20" s="10">
        <v>8</v>
      </c>
      <c r="F20" s="10" t="str">
        <f>VLOOKUP(E20,I3:L14,2)</f>
        <v>H</v>
      </c>
      <c r="G20" s="10">
        <v>2</v>
      </c>
    </row>
    <row r="21" spans="2:7" x14ac:dyDescent="0.2">
      <c r="B21" s="10">
        <v>0</v>
      </c>
      <c r="C21" s="10">
        <v>6</v>
      </c>
      <c r="D21" s="10" t="str">
        <f>VLOOKUP(C21,I3:L14,2)</f>
        <v>F</v>
      </c>
      <c r="E21" s="10">
        <v>9</v>
      </c>
      <c r="F21" s="10" t="str">
        <f>VLOOKUP(E21,I3:L14,2)</f>
        <v>I</v>
      </c>
      <c r="G21" s="10">
        <v>3</v>
      </c>
    </row>
    <row r="22" spans="2:7" x14ac:dyDescent="0.2">
      <c r="B22" s="10">
        <v>0</v>
      </c>
      <c r="C22" s="10">
        <v>7</v>
      </c>
      <c r="D22" s="10" t="str">
        <f>VLOOKUP(C22,I3:L14,2)</f>
        <v>G</v>
      </c>
      <c r="E22" s="10">
        <v>8</v>
      </c>
      <c r="F22" s="10" t="str">
        <f>VLOOKUP(E22,I3:L14,2)</f>
        <v>H</v>
      </c>
      <c r="G22" s="10">
        <v>5</v>
      </c>
    </row>
    <row r="23" spans="2:7" x14ac:dyDescent="0.2">
      <c r="B23" s="10">
        <v>0</v>
      </c>
      <c r="C23" s="10">
        <v>7</v>
      </c>
      <c r="D23" s="10" t="str">
        <f>VLOOKUP(C23,I3:L14,2)</f>
        <v>G</v>
      </c>
      <c r="E23" s="10">
        <v>9</v>
      </c>
      <c r="F23" s="10" t="str">
        <f>VLOOKUP(E23,I3:L14,2)</f>
        <v>I</v>
      </c>
      <c r="G23" s="10">
        <v>6</v>
      </c>
    </row>
    <row r="24" spans="2:7" x14ac:dyDescent="0.2">
      <c r="B24" s="10">
        <v>0</v>
      </c>
      <c r="C24" s="10">
        <v>7</v>
      </c>
      <c r="D24" s="10" t="str">
        <f>VLOOKUP(C24,I3:L14,2)</f>
        <v>G</v>
      </c>
      <c r="E24" s="10">
        <v>10</v>
      </c>
      <c r="F24" s="10" t="str">
        <f>VLOOKUP(E24,I3:L14,2)</f>
        <v>J</v>
      </c>
      <c r="G24" s="10">
        <v>4</v>
      </c>
    </row>
    <row r="25" spans="2:7" x14ac:dyDescent="0.2">
      <c r="B25" s="10">
        <v>1</v>
      </c>
      <c r="C25" s="10">
        <v>8</v>
      </c>
      <c r="D25" s="10" t="str">
        <f>VLOOKUP(C25,I3:L14,2)</f>
        <v>H</v>
      </c>
      <c r="E25" s="10">
        <v>9</v>
      </c>
      <c r="F25" s="10" t="str">
        <f>VLOOKUP(E25,I3:L14,2)</f>
        <v>I</v>
      </c>
      <c r="G25" s="10">
        <v>2</v>
      </c>
    </row>
    <row r="26" spans="2:7" x14ac:dyDescent="0.2">
      <c r="B26" s="10">
        <v>0</v>
      </c>
      <c r="C26" s="10">
        <v>8</v>
      </c>
      <c r="D26" s="10" t="str">
        <f>VLOOKUP(C26,I3:L14,2)</f>
        <v>H</v>
      </c>
      <c r="E26" s="10">
        <v>10</v>
      </c>
      <c r="F26" s="10" t="str">
        <f>VLOOKUP(E26,I3:L14,2)</f>
        <v>J</v>
      </c>
      <c r="G26" s="10">
        <v>3</v>
      </c>
    </row>
    <row r="27" spans="2:7" x14ac:dyDescent="0.2">
      <c r="B27" s="10">
        <v>0</v>
      </c>
      <c r="C27" s="10">
        <v>9</v>
      </c>
      <c r="D27" s="10" t="str">
        <f>VLOOKUP(C27,I3:L14,2)</f>
        <v>I</v>
      </c>
      <c r="E27" s="10">
        <v>10</v>
      </c>
      <c r="F27" s="10" t="str">
        <f>VLOOKUP(E27,I3:L14,2)</f>
        <v>J</v>
      </c>
      <c r="G27" s="10">
        <v>6</v>
      </c>
    </row>
    <row r="28" spans="2:7" x14ac:dyDescent="0.2">
      <c r="B28" s="10">
        <v>1</v>
      </c>
      <c r="C28" s="10">
        <v>9</v>
      </c>
      <c r="D28" s="10" t="str">
        <f>VLOOKUP(C28,I3:L14,2)</f>
        <v>I</v>
      </c>
      <c r="E28" s="10">
        <v>11</v>
      </c>
      <c r="F28" s="10" t="str">
        <f>VLOOKUP(E28,I3:L14,2)</f>
        <v>K</v>
      </c>
      <c r="G28" s="10">
        <v>6</v>
      </c>
    </row>
    <row r="29" spans="2:7" x14ac:dyDescent="0.2">
      <c r="B29" s="10">
        <v>0</v>
      </c>
      <c r="C29" s="10">
        <v>10</v>
      </c>
      <c r="D29" s="10" t="str">
        <f>VLOOKUP(C29,I3:L14,2)</f>
        <v>J</v>
      </c>
      <c r="E29" s="10">
        <v>11</v>
      </c>
      <c r="F29" s="10" t="str">
        <f>VLOOKUP(E29,I3:L14,2)</f>
        <v>K</v>
      </c>
      <c r="G29" s="10">
        <v>7</v>
      </c>
    </row>
    <row r="30" spans="2:7" x14ac:dyDescent="0.2">
      <c r="B30" s="10">
        <v>0</v>
      </c>
      <c r="C30" s="10">
        <v>10</v>
      </c>
      <c r="D30" s="10" t="str">
        <f>VLOOKUP(C30,I3:L14,2)</f>
        <v>J</v>
      </c>
      <c r="E30" s="10">
        <v>12</v>
      </c>
      <c r="F30" s="10" t="str">
        <f>VLOOKUP(E30,I3:L14,2)</f>
        <v>L</v>
      </c>
      <c r="G30" s="10">
        <v>2</v>
      </c>
    </row>
    <row r="31" spans="2:7" x14ac:dyDescent="0.2">
      <c r="B31" s="10">
        <v>0</v>
      </c>
      <c r="C31" s="10">
        <v>11</v>
      </c>
      <c r="D31" s="10" t="str">
        <f>VLOOKUP(C31,I3:L14,2)</f>
        <v>K</v>
      </c>
      <c r="E31" s="10">
        <v>12</v>
      </c>
      <c r="F31" s="10" t="str">
        <f>VLOOKUP(E31,I3:L14,2)</f>
        <v>L</v>
      </c>
      <c r="G31" s="10">
        <v>2</v>
      </c>
    </row>
    <row r="33" spans="6:7" x14ac:dyDescent="0.2">
      <c r="F33" s="11" t="s">
        <v>82</v>
      </c>
      <c r="G33" s="10">
        <f>SUMPRODUCT(G3:G31, B3:B31)</f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BEAAA-52A6-D240-8837-BC9797BC46A4}">
  <dimension ref="B2:L33"/>
  <sheetViews>
    <sheetView workbookViewId="0">
      <selection activeCell="F34" sqref="F34"/>
    </sheetView>
  </sheetViews>
  <sheetFormatPr baseColWidth="10" defaultRowHeight="16" x14ac:dyDescent="0.2"/>
  <cols>
    <col min="3" max="3" width="3.1640625" bestFit="1" customWidth="1"/>
    <col min="4" max="4" width="11.6640625" customWidth="1"/>
    <col min="5" max="5" width="3.1640625" bestFit="1" customWidth="1"/>
    <col min="6" max="6" width="8.6640625" customWidth="1"/>
    <col min="7" max="7" width="9.33203125" bestFit="1" customWidth="1"/>
    <col min="12" max="12" width="14.5" bestFit="1" customWidth="1"/>
  </cols>
  <sheetData>
    <row r="2" spans="2:12" x14ac:dyDescent="0.2">
      <c r="B2" s="15" t="s">
        <v>78</v>
      </c>
      <c r="C2" s="1"/>
      <c r="D2" s="15" t="s">
        <v>75</v>
      </c>
      <c r="E2" s="1"/>
      <c r="F2" s="15" t="s">
        <v>76</v>
      </c>
      <c r="G2" s="15" t="s">
        <v>77</v>
      </c>
      <c r="J2" s="15" t="s">
        <v>79</v>
      </c>
      <c r="K2" s="15" t="s">
        <v>80</v>
      </c>
      <c r="L2" s="15" t="s">
        <v>81</v>
      </c>
    </row>
    <row r="3" spans="2:12" x14ac:dyDescent="0.2">
      <c r="B3" s="10">
        <v>0</v>
      </c>
      <c r="C3" s="10">
        <v>1</v>
      </c>
      <c r="D3" s="10" t="str">
        <f>VLOOKUP(C3,I3:L14,2)</f>
        <v>A</v>
      </c>
      <c r="E3" s="10">
        <v>2</v>
      </c>
      <c r="F3" s="10" t="str">
        <f>VLOOKUP(E3,I3:L14,2)</f>
        <v>B</v>
      </c>
      <c r="G3" s="10">
        <v>4</v>
      </c>
      <c r="I3" s="10">
        <v>1</v>
      </c>
      <c r="J3" s="10" t="s">
        <v>63</v>
      </c>
      <c r="K3" s="10">
        <f t="shared" ref="K3:K14" si="0">SUMIF($E$3:$E$31,I3,$B$3:$B$31)-SUMIF($C$3:$C$31,I3,$B$3:$B$31)</f>
        <v>0</v>
      </c>
      <c r="L3" s="10">
        <v>0</v>
      </c>
    </row>
    <row r="4" spans="2:12" x14ac:dyDescent="0.2">
      <c r="B4" s="10">
        <v>0</v>
      </c>
      <c r="C4" s="10">
        <v>1</v>
      </c>
      <c r="D4" s="10" t="str">
        <f>VLOOKUP(C4,I3:L14,2)</f>
        <v>A</v>
      </c>
      <c r="E4" s="10">
        <v>3</v>
      </c>
      <c r="F4" s="10" t="str">
        <f>VLOOKUP(E4,I3:L14,2)</f>
        <v>C</v>
      </c>
      <c r="G4" s="10">
        <v>3</v>
      </c>
      <c r="I4" s="10">
        <v>2</v>
      </c>
      <c r="J4" s="10" t="s">
        <v>64</v>
      </c>
      <c r="K4" s="10">
        <f t="shared" si="0"/>
        <v>0</v>
      </c>
      <c r="L4" s="10">
        <v>0</v>
      </c>
    </row>
    <row r="5" spans="2:12" x14ac:dyDescent="0.2">
      <c r="B5" s="10">
        <v>0</v>
      </c>
      <c r="C5" s="10">
        <v>1</v>
      </c>
      <c r="D5" s="10" t="str">
        <f>VLOOKUP(C5,I3:L14,2)</f>
        <v>A</v>
      </c>
      <c r="E5" s="10">
        <v>4</v>
      </c>
      <c r="F5" s="10" t="str">
        <f>VLOOKUP(E5,I3:L14,2)</f>
        <v>D</v>
      </c>
      <c r="G5" s="10">
        <v>6</v>
      </c>
      <c r="I5" s="10">
        <v>3</v>
      </c>
      <c r="J5" s="10" t="s">
        <v>65</v>
      </c>
      <c r="K5" s="10">
        <f t="shared" si="0"/>
        <v>-1</v>
      </c>
      <c r="L5" s="10">
        <v>-1</v>
      </c>
    </row>
    <row r="6" spans="2:12" x14ac:dyDescent="0.2">
      <c r="B6" s="10">
        <v>0</v>
      </c>
      <c r="C6" s="10">
        <v>1</v>
      </c>
      <c r="D6" s="10" t="str">
        <f>VLOOKUP(C6,I3:L14,2)</f>
        <v>A</v>
      </c>
      <c r="E6" s="10">
        <v>11</v>
      </c>
      <c r="F6" s="10" t="str">
        <f>VLOOKUP(E6,I3:L14,2)</f>
        <v>K</v>
      </c>
      <c r="G6" s="10">
        <v>12</v>
      </c>
      <c r="I6" s="10">
        <v>4</v>
      </c>
      <c r="J6" s="10" t="s">
        <v>66</v>
      </c>
      <c r="K6" s="10">
        <f t="shared" si="0"/>
        <v>0</v>
      </c>
      <c r="L6" s="10">
        <v>0</v>
      </c>
    </row>
    <row r="7" spans="2:12" x14ac:dyDescent="0.2">
      <c r="B7" s="10">
        <v>0</v>
      </c>
      <c r="C7" s="10">
        <v>2</v>
      </c>
      <c r="D7" s="10" t="str">
        <f>VLOOKUP(C7,I3:L14,2)</f>
        <v>B</v>
      </c>
      <c r="E7" s="10">
        <v>3</v>
      </c>
      <c r="F7" s="10" t="str">
        <f>VLOOKUP(E7,I3:L14,2)</f>
        <v>C</v>
      </c>
      <c r="G7" s="10">
        <v>2</v>
      </c>
      <c r="I7" s="10">
        <v>5</v>
      </c>
      <c r="J7" s="10" t="s">
        <v>68</v>
      </c>
      <c r="K7" s="10">
        <f t="shared" si="0"/>
        <v>0</v>
      </c>
      <c r="L7" s="10">
        <v>0</v>
      </c>
    </row>
    <row r="8" spans="2:12" x14ac:dyDescent="0.2">
      <c r="B8" s="10">
        <v>0</v>
      </c>
      <c r="C8" s="10">
        <v>2</v>
      </c>
      <c r="D8" s="10" t="str">
        <f>VLOOKUP(C8,I3:L14,2)</f>
        <v>B</v>
      </c>
      <c r="E8" s="10">
        <v>4</v>
      </c>
      <c r="F8" s="10" t="str">
        <f>VLOOKUP(E8,I3:L14,2)</f>
        <v>D</v>
      </c>
      <c r="G8" s="10">
        <v>1</v>
      </c>
      <c r="I8" s="10">
        <v>6</v>
      </c>
      <c r="J8" s="10" t="s">
        <v>69</v>
      </c>
      <c r="K8" s="10">
        <f t="shared" si="0"/>
        <v>0</v>
      </c>
      <c r="L8" s="10">
        <v>0</v>
      </c>
    </row>
    <row r="9" spans="2:12" x14ac:dyDescent="0.2">
      <c r="B9" s="10">
        <v>0</v>
      </c>
      <c r="C9" s="10">
        <v>2</v>
      </c>
      <c r="D9" s="10" t="str">
        <f>VLOOKUP(C9,I3:L14,2)</f>
        <v>B</v>
      </c>
      <c r="E9" s="10">
        <v>5</v>
      </c>
      <c r="F9" s="10" t="str">
        <f>VLOOKUP(E9,I3:L14,2)</f>
        <v>E</v>
      </c>
      <c r="G9" s="10">
        <v>4</v>
      </c>
      <c r="I9" s="10">
        <v>7</v>
      </c>
      <c r="J9" s="10" t="s">
        <v>71</v>
      </c>
      <c r="K9" s="10">
        <f t="shared" si="0"/>
        <v>0</v>
      </c>
      <c r="L9" s="10">
        <v>0</v>
      </c>
    </row>
    <row r="10" spans="2:12" x14ac:dyDescent="0.2">
      <c r="B10" s="10">
        <v>0</v>
      </c>
      <c r="C10" s="10">
        <v>2</v>
      </c>
      <c r="D10" s="10" t="str">
        <f>VLOOKUP(C10,I3:L14,2)</f>
        <v>B</v>
      </c>
      <c r="E10" s="10">
        <v>6</v>
      </c>
      <c r="F10" s="10" t="str">
        <f>VLOOKUP(E10,I3:L14,2)</f>
        <v>F</v>
      </c>
      <c r="G10" s="10">
        <v>8</v>
      </c>
      <c r="I10" s="10">
        <v>8</v>
      </c>
      <c r="J10" s="10" t="s">
        <v>70</v>
      </c>
      <c r="K10" s="10">
        <f t="shared" si="0"/>
        <v>0</v>
      </c>
      <c r="L10" s="10">
        <v>0</v>
      </c>
    </row>
    <row r="11" spans="2:12" x14ac:dyDescent="0.2">
      <c r="B11" s="10">
        <v>0</v>
      </c>
      <c r="C11" s="10">
        <v>2</v>
      </c>
      <c r="D11" s="10" t="str">
        <f>VLOOKUP(C11,I3:L14,2)</f>
        <v>B</v>
      </c>
      <c r="E11" s="10">
        <v>8</v>
      </c>
      <c r="F11" s="10" t="str">
        <f>VLOOKUP(E11,I3:L14,2)</f>
        <v>H</v>
      </c>
      <c r="G11" s="10">
        <v>5</v>
      </c>
      <c r="I11" s="10">
        <v>9</v>
      </c>
      <c r="J11" s="10" t="s">
        <v>72</v>
      </c>
      <c r="K11" s="10">
        <f t="shared" si="0"/>
        <v>0</v>
      </c>
      <c r="L11" s="10">
        <v>0</v>
      </c>
    </row>
    <row r="12" spans="2:12" x14ac:dyDescent="0.2">
      <c r="B12" s="10">
        <v>0</v>
      </c>
      <c r="C12" s="10">
        <v>3</v>
      </c>
      <c r="D12" s="10" t="str">
        <f>VLOOKUP(C12,I3:L14,2)</f>
        <v>C</v>
      </c>
      <c r="E12" s="10">
        <v>4</v>
      </c>
      <c r="F12" s="10" t="str">
        <f>VLOOKUP(E12,I3:L14,2)</f>
        <v>D</v>
      </c>
      <c r="G12" s="10">
        <v>3</v>
      </c>
      <c r="I12" s="10">
        <v>10</v>
      </c>
      <c r="J12" s="10" t="s">
        <v>73</v>
      </c>
      <c r="K12" s="10">
        <f t="shared" si="0"/>
        <v>0</v>
      </c>
      <c r="L12" s="10">
        <v>0</v>
      </c>
    </row>
    <row r="13" spans="2:12" x14ac:dyDescent="0.2">
      <c r="B13" s="10">
        <v>0</v>
      </c>
      <c r="C13" s="10">
        <v>3</v>
      </c>
      <c r="D13" s="10" t="str">
        <f>VLOOKUP(C13,I3:L14,2)</f>
        <v>C</v>
      </c>
      <c r="E13" s="10">
        <v>5</v>
      </c>
      <c r="F13" s="10" t="str">
        <f>VLOOKUP(E13,I3:L14,2)</f>
        <v>E</v>
      </c>
      <c r="G13" s="10">
        <v>6</v>
      </c>
      <c r="I13" s="10">
        <v>11</v>
      </c>
      <c r="J13" s="10" t="s">
        <v>67</v>
      </c>
      <c r="K13" s="10">
        <f t="shared" si="0"/>
        <v>0</v>
      </c>
      <c r="L13" s="10">
        <v>0</v>
      </c>
    </row>
    <row r="14" spans="2:12" x14ac:dyDescent="0.2">
      <c r="B14" s="10">
        <v>1</v>
      </c>
      <c r="C14" s="10">
        <v>3</v>
      </c>
      <c r="D14" s="10" t="str">
        <f>VLOOKUP(C14,I3:L14,2)</f>
        <v>C</v>
      </c>
      <c r="E14" s="10">
        <v>7</v>
      </c>
      <c r="F14" s="10" t="str">
        <f>VLOOKUP(E14,I3:L14,2)</f>
        <v>G</v>
      </c>
      <c r="G14" s="10">
        <v>1</v>
      </c>
      <c r="I14" s="10">
        <v>12</v>
      </c>
      <c r="J14" s="10" t="s">
        <v>74</v>
      </c>
      <c r="K14" s="10">
        <f t="shared" si="0"/>
        <v>1</v>
      </c>
      <c r="L14" s="10">
        <v>1</v>
      </c>
    </row>
    <row r="15" spans="2:12" x14ac:dyDescent="0.2">
      <c r="B15" s="10">
        <v>0</v>
      </c>
      <c r="C15" s="10">
        <v>4</v>
      </c>
      <c r="D15" s="10" t="str">
        <f>VLOOKUP(C15,I3:L14,2)</f>
        <v>D</v>
      </c>
      <c r="E15" s="10">
        <v>5</v>
      </c>
      <c r="F15" s="10" t="str">
        <f>VLOOKUP(E15,I3:L14,2)</f>
        <v>E</v>
      </c>
      <c r="G15" s="10">
        <v>3</v>
      </c>
    </row>
    <row r="16" spans="2:12" x14ac:dyDescent="0.2">
      <c r="B16" s="10">
        <v>0</v>
      </c>
      <c r="C16" s="10">
        <v>4</v>
      </c>
      <c r="D16" s="10" t="str">
        <f>VLOOKUP(C16,I3:L14,2)</f>
        <v>D</v>
      </c>
      <c r="E16" s="10">
        <v>6</v>
      </c>
      <c r="F16" s="10" t="str">
        <f>VLOOKUP(E16,I3:L14,2)</f>
        <v>F</v>
      </c>
      <c r="G16" s="10">
        <v>6</v>
      </c>
    </row>
    <row r="17" spans="2:7" x14ac:dyDescent="0.2">
      <c r="B17" s="10">
        <v>0</v>
      </c>
      <c r="C17" s="10">
        <v>5</v>
      </c>
      <c r="D17" s="10" t="str">
        <f>VLOOKUP(C17,I3:L14,2)</f>
        <v>E</v>
      </c>
      <c r="E17" s="10">
        <v>6</v>
      </c>
      <c r="F17" s="10" t="str">
        <f>VLOOKUP(E17,I3:L14,2)</f>
        <v>F</v>
      </c>
      <c r="G17" s="10">
        <v>2</v>
      </c>
    </row>
    <row r="18" spans="2:7" x14ac:dyDescent="0.2">
      <c r="B18" s="10">
        <v>0</v>
      </c>
      <c r="C18" s="10">
        <v>5</v>
      </c>
      <c r="D18" s="10" t="str">
        <f>VLOOKUP(C18,I3:L14,2)</f>
        <v>E</v>
      </c>
      <c r="E18" s="10">
        <v>7</v>
      </c>
      <c r="F18" s="10" t="str">
        <f>VLOOKUP(E18,I3:L14,2)</f>
        <v>G</v>
      </c>
      <c r="G18" s="10">
        <v>5</v>
      </c>
    </row>
    <row r="19" spans="2:7" x14ac:dyDescent="0.2">
      <c r="B19" s="10">
        <v>0</v>
      </c>
      <c r="C19" s="10">
        <v>6</v>
      </c>
      <c r="D19" s="10" t="str">
        <f>VLOOKUP(C19,I3:L14,2)</f>
        <v>F</v>
      </c>
      <c r="E19" s="10">
        <v>7</v>
      </c>
      <c r="F19" s="10" t="str">
        <f>VLOOKUP(E19,I3:L14,2)</f>
        <v>G</v>
      </c>
      <c r="G19" s="10">
        <v>6</v>
      </c>
    </row>
    <row r="20" spans="2:7" x14ac:dyDescent="0.2">
      <c r="B20" s="10">
        <v>0</v>
      </c>
      <c r="C20" s="10">
        <v>6</v>
      </c>
      <c r="D20" s="10" t="str">
        <f>VLOOKUP(C20,I3:L14,2)</f>
        <v>F</v>
      </c>
      <c r="E20" s="10">
        <v>8</v>
      </c>
      <c r="F20" s="10" t="str">
        <f>VLOOKUP(E20,I3:L14,2)</f>
        <v>H</v>
      </c>
      <c r="G20" s="10">
        <v>2</v>
      </c>
    </row>
    <row r="21" spans="2:7" x14ac:dyDescent="0.2">
      <c r="B21" s="10">
        <v>0</v>
      </c>
      <c r="C21" s="10">
        <v>6</v>
      </c>
      <c r="D21" s="10" t="str">
        <f>VLOOKUP(C21,I3:L14,2)</f>
        <v>F</v>
      </c>
      <c r="E21" s="10">
        <v>9</v>
      </c>
      <c r="F21" s="10" t="str">
        <f>VLOOKUP(E21,I3:L14,2)</f>
        <v>I</v>
      </c>
      <c r="G21" s="10">
        <v>3</v>
      </c>
    </row>
    <row r="22" spans="2:7" x14ac:dyDescent="0.2">
      <c r="B22" s="10">
        <v>0</v>
      </c>
      <c r="C22" s="10">
        <v>7</v>
      </c>
      <c r="D22" s="10" t="str">
        <f>VLOOKUP(C22,I3:L14,2)</f>
        <v>G</v>
      </c>
      <c r="E22" s="10">
        <v>8</v>
      </c>
      <c r="F22" s="10" t="str">
        <f>VLOOKUP(E22,I3:L14,2)</f>
        <v>H</v>
      </c>
      <c r="G22" s="10">
        <v>5</v>
      </c>
    </row>
    <row r="23" spans="2:7" x14ac:dyDescent="0.2">
      <c r="B23" s="10">
        <v>0</v>
      </c>
      <c r="C23" s="10">
        <v>7</v>
      </c>
      <c r="D23" s="10" t="str">
        <f>VLOOKUP(C23,I3:L14,2)</f>
        <v>G</v>
      </c>
      <c r="E23" s="10">
        <v>9</v>
      </c>
      <c r="F23" s="10" t="str">
        <f>VLOOKUP(E23,I3:L14,2)</f>
        <v>I</v>
      </c>
      <c r="G23" s="10">
        <v>6</v>
      </c>
    </row>
    <row r="24" spans="2:7" x14ac:dyDescent="0.2">
      <c r="B24" s="10">
        <v>1</v>
      </c>
      <c r="C24" s="10">
        <v>7</v>
      </c>
      <c r="D24" s="10" t="str">
        <f>VLOOKUP(C24,I3:L14,2)</f>
        <v>G</v>
      </c>
      <c r="E24" s="10">
        <v>10</v>
      </c>
      <c r="F24" s="10" t="str">
        <f>VLOOKUP(E24,I3:L14,2)</f>
        <v>J</v>
      </c>
      <c r="G24" s="10">
        <v>4</v>
      </c>
    </row>
    <row r="25" spans="2:7" x14ac:dyDescent="0.2">
      <c r="B25" s="10">
        <v>0</v>
      </c>
      <c r="C25" s="10">
        <v>8</v>
      </c>
      <c r="D25" s="10" t="str">
        <f>VLOOKUP(C25,I3:L14,2)</f>
        <v>H</v>
      </c>
      <c r="E25" s="10">
        <v>9</v>
      </c>
      <c r="F25" s="10" t="str">
        <f>VLOOKUP(E25,I3:L14,2)</f>
        <v>I</v>
      </c>
      <c r="G25" s="10">
        <v>2</v>
      </c>
    </row>
    <row r="26" spans="2:7" x14ac:dyDescent="0.2">
      <c r="B26" s="10">
        <v>0</v>
      </c>
      <c r="C26" s="10">
        <v>8</v>
      </c>
      <c r="D26" s="10" t="str">
        <f>VLOOKUP(C26,I3:L14,2)</f>
        <v>H</v>
      </c>
      <c r="E26" s="10">
        <v>10</v>
      </c>
      <c r="F26" s="10" t="str">
        <f>VLOOKUP(E26,I3:L14,2)</f>
        <v>J</v>
      </c>
      <c r="G26" s="10">
        <v>3</v>
      </c>
    </row>
    <row r="27" spans="2:7" x14ac:dyDescent="0.2">
      <c r="B27" s="10">
        <v>0</v>
      </c>
      <c r="C27" s="10">
        <v>9</v>
      </c>
      <c r="D27" s="10" t="str">
        <f>VLOOKUP(C27,I3:L14,2)</f>
        <v>I</v>
      </c>
      <c r="E27" s="10">
        <v>10</v>
      </c>
      <c r="F27" s="10" t="str">
        <f>VLOOKUP(E27,I3:L14,2)</f>
        <v>J</v>
      </c>
      <c r="G27" s="10">
        <v>6</v>
      </c>
    </row>
    <row r="28" spans="2:7" x14ac:dyDescent="0.2">
      <c r="B28" s="10">
        <v>0</v>
      </c>
      <c r="C28" s="10">
        <v>9</v>
      </c>
      <c r="D28" s="10" t="str">
        <f>VLOOKUP(C28,I3:L14,2)</f>
        <v>I</v>
      </c>
      <c r="E28" s="10">
        <v>11</v>
      </c>
      <c r="F28" s="10" t="str">
        <f>VLOOKUP(E28,I3:L14,2)</f>
        <v>K</v>
      </c>
      <c r="G28" s="10">
        <v>6</v>
      </c>
    </row>
    <row r="29" spans="2:7" x14ac:dyDescent="0.2">
      <c r="B29" s="10">
        <v>0</v>
      </c>
      <c r="C29" s="10">
        <v>10</v>
      </c>
      <c r="D29" s="10" t="str">
        <f>VLOOKUP(C29,I3:L14,2)</f>
        <v>J</v>
      </c>
      <c r="E29" s="10">
        <v>11</v>
      </c>
      <c r="F29" s="10" t="str">
        <f>VLOOKUP(E29,I3:L14,2)</f>
        <v>K</v>
      </c>
      <c r="G29" s="10">
        <v>7</v>
      </c>
    </row>
    <row r="30" spans="2:7" x14ac:dyDescent="0.2">
      <c r="B30" s="10">
        <v>1</v>
      </c>
      <c r="C30" s="10">
        <v>10</v>
      </c>
      <c r="D30" s="10" t="str">
        <f>VLOOKUP(C30,I3:L14,2)</f>
        <v>J</v>
      </c>
      <c r="E30" s="10">
        <v>12</v>
      </c>
      <c r="F30" s="10" t="str">
        <f>VLOOKUP(E30,I3:L14,2)</f>
        <v>L</v>
      </c>
      <c r="G30" s="10">
        <v>2</v>
      </c>
    </row>
    <row r="31" spans="2:7" x14ac:dyDescent="0.2">
      <c r="B31" s="10">
        <v>0</v>
      </c>
      <c r="C31" s="10">
        <v>11</v>
      </c>
      <c r="D31" s="10" t="str">
        <f>VLOOKUP(C31,I3:L14,2)</f>
        <v>K</v>
      </c>
      <c r="E31" s="10">
        <v>12</v>
      </c>
      <c r="F31" s="10" t="str">
        <f>VLOOKUP(E31,I3:L14,2)</f>
        <v>L</v>
      </c>
      <c r="G31" s="10">
        <v>2</v>
      </c>
    </row>
    <row r="33" spans="6:7" x14ac:dyDescent="0.2">
      <c r="F33" s="11" t="s">
        <v>82</v>
      </c>
      <c r="G33" s="10">
        <f>SUMPRODUCT(G3:G31, B3:B31)</f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D67D2-0799-6D4F-A326-640EA2488421}">
  <dimension ref="B2:L33"/>
  <sheetViews>
    <sheetView workbookViewId="0">
      <selection activeCell="G24" sqref="G24"/>
    </sheetView>
  </sheetViews>
  <sheetFormatPr baseColWidth="10" defaultRowHeight="16" x14ac:dyDescent="0.2"/>
  <cols>
    <col min="3" max="3" width="3.1640625" bestFit="1" customWidth="1"/>
    <col min="4" max="4" width="11.6640625" customWidth="1"/>
    <col min="5" max="5" width="3.1640625" bestFit="1" customWidth="1"/>
    <col min="6" max="6" width="8.6640625" customWidth="1"/>
    <col min="7" max="7" width="9.33203125" bestFit="1" customWidth="1"/>
    <col min="12" max="12" width="14.5" bestFit="1" customWidth="1"/>
  </cols>
  <sheetData>
    <row r="2" spans="2:12" x14ac:dyDescent="0.2">
      <c r="B2" s="12" t="s">
        <v>78</v>
      </c>
      <c r="C2" s="1"/>
      <c r="D2" s="12" t="s">
        <v>75</v>
      </c>
      <c r="E2" s="1"/>
      <c r="F2" s="12" t="s">
        <v>76</v>
      </c>
      <c r="G2" s="6" t="s">
        <v>77</v>
      </c>
      <c r="J2" s="12" t="s">
        <v>79</v>
      </c>
      <c r="K2" s="12" t="s">
        <v>80</v>
      </c>
      <c r="L2" s="12" t="s">
        <v>81</v>
      </c>
    </row>
    <row r="3" spans="2:12" x14ac:dyDescent="0.2">
      <c r="B3" s="10">
        <v>0</v>
      </c>
      <c r="C3" s="10">
        <v>1</v>
      </c>
      <c r="D3" s="10" t="str">
        <f>VLOOKUP(C3,I3:L14,2)</f>
        <v>A</v>
      </c>
      <c r="E3" s="10">
        <v>2</v>
      </c>
      <c r="F3" s="10" t="str">
        <f>VLOOKUP(E3,I3:L14,2)</f>
        <v>B</v>
      </c>
      <c r="G3" s="10">
        <v>4</v>
      </c>
      <c r="I3" s="10">
        <v>1</v>
      </c>
      <c r="J3" s="10" t="s">
        <v>63</v>
      </c>
      <c r="K3" s="10">
        <f t="shared" ref="K3:K14" si="0">SUMIF($E$3:$E$31,I3,$B$3:$B$31)-SUMIF($C$3:$C$31,I3,$B$3:$B$31)</f>
        <v>-1</v>
      </c>
      <c r="L3" s="10">
        <v>-1</v>
      </c>
    </row>
    <row r="4" spans="2:12" x14ac:dyDescent="0.2">
      <c r="B4" s="10">
        <v>0</v>
      </c>
      <c r="C4" s="10">
        <v>1</v>
      </c>
      <c r="D4" s="10" t="str">
        <f>VLOOKUP(C4,I3:L14,2)</f>
        <v>A</v>
      </c>
      <c r="E4" s="10">
        <v>3</v>
      </c>
      <c r="F4" s="10" t="str">
        <f>VLOOKUP(E4,I3:L14,2)</f>
        <v>C</v>
      </c>
      <c r="G4" s="10">
        <v>3</v>
      </c>
      <c r="I4" s="10">
        <v>2</v>
      </c>
      <c r="J4" s="10" t="s">
        <v>64</v>
      </c>
      <c r="K4" s="10">
        <f t="shared" si="0"/>
        <v>-1</v>
      </c>
      <c r="L4" s="10">
        <v>-1</v>
      </c>
    </row>
    <row r="5" spans="2:12" x14ac:dyDescent="0.2">
      <c r="B5" s="10">
        <v>0</v>
      </c>
      <c r="C5" s="10">
        <v>1</v>
      </c>
      <c r="D5" s="10" t="str">
        <f>VLOOKUP(C5,I3:L14,2)</f>
        <v>A</v>
      </c>
      <c r="E5" s="10">
        <v>4</v>
      </c>
      <c r="F5" s="10" t="str">
        <f>VLOOKUP(E5,I3:L14,2)</f>
        <v>D</v>
      </c>
      <c r="G5" s="10">
        <v>6</v>
      </c>
      <c r="I5" s="10">
        <v>3</v>
      </c>
      <c r="J5" s="10" t="s">
        <v>65</v>
      </c>
      <c r="K5" s="10">
        <f t="shared" si="0"/>
        <v>-1</v>
      </c>
      <c r="L5" s="10">
        <v>-1</v>
      </c>
    </row>
    <row r="6" spans="2:12" x14ac:dyDescent="0.2">
      <c r="B6" s="10">
        <v>1</v>
      </c>
      <c r="C6" s="10">
        <v>1</v>
      </c>
      <c r="D6" s="10" t="str">
        <f>VLOOKUP(C6,I3:L14,2)</f>
        <v>A</v>
      </c>
      <c r="E6" s="10">
        <v>11</v>
      </c>
      <c r="F6" s="10" t="str">
        <f>VLOOKUP(E6,I3:L14,2)</f>
        <v>K</v>
      </c>
      <c r="G6" s="10">
        <v>12</v>
      </c>
      <c r="I6" s="10">
        <v>4</v>
      </c>
      <c r="J6" s="10" t="s">
        <v>66</v>
      </c>
      <c r="K6" s="10">
        <f t="shared" si="0"/>
        <v>0</v>
      </c>
      <c r="L6" s="10">
        <v>0</v>
      </c>
    </row>
    <row r="7" spans="2:12" x14ac:dyDescent="0.2">
      <c r="B7" s="10">
        <v>1</v>
      </c>
      <c r="C7" s="10">
        <v>2</v>
      </c>
      <c r="D7" s="10" t="str">
        <f>VLOOKUP(C7,I3:L14,2)</f>
        <v>B</v>
      </c>
      <c r="E7" s="10">
        <v>3</v>
      </c>
      <c r="F7" s="10" t="str">
        <f>VLOOKUP(E7,I3:L14,2)</f>
        <v>C</v>
      </c>
      <c r="G7" s="10">
        <v>2</v>
      </c>
      <c r="I7" s="10">
        <v>5</v>
      </c>
      <c r="J7" s="10" t="s">
        <v>68</v>
      </c>
      <c r="K7" s="10">
        <f t="shared" si="0"/>
        <v>0</v>
      </c>
      <c r="L7" s="10">
        <v>0</v>
      </c>
    </row>
    <row r="8" spans="2:12" x14ac:dyDescent="0.2">
      <c r="B8" s="10">
        <v>0</v>
      </c>
      <c r="C8" s="10">
        <v>2</v>
      </c>
      <c r="D8" s="10" t="str">
        <f>VLOOKUP(C8,I3:L14,2)</f>
        <v>B</v>
      </c>
      <c r="E8" s="10">
        <v>4</v>
      </c>
      <c r="F8" s="10" t="str">
        <f>VLOOKUP(E8,I3:L14,2)</f>
        <v>D</v>
      </c>
      <c r="G8" s="10">
        <v>1</v>
      </c>
      <c r="I8" s="10">
        <v>6</v>
      </c>
      <c r="J8" s="10" t="s">
        <v>69</v>
      </c>
      <c r="K8" s="10">
        <f t="shared" si="0"/>
        <v>0</v>
      </c>
      <c r="L8" s="10">
        <v>0</v>
      </c>
    </row>
    <row r="9" spans="2:12" x14ac:dyDescent="0.2">
      <c r="B9" s="10">
        <v>0</v>
      </c>
      <c r="C9" s="10">
        <v>2</v>
      </c>
      <c r="D9" s="10" t="str">
        <f>VLOOKUP(C9,I3:L14,2)</f>
        <v>B</v>
      </c>
      <c r="E9" s="10">
        <v>5</v>
      </c>
      <c r="F9" s="10" t="str">
        <f>VLOOKUP(E9,I3:L14,2)</f>
        <v>E</v>
      </c>
      <c r="G9" s="10">
        <v>4</v>
      </c>
      <c r="I9" s="10">
        <v>7</v>
      </c>
      <c r="J9" s="10" t="s">
        <v>71</v>
      </c>
      <c r="K9" s="10">
        <f t="shared" si="0"/>
        <v>0</v>
      </c>
      <c r="L9" s="10">
        <v>0</v>
      </c>
    </row>
    <row r="10" spans="2:12" x14ac:dyDescent="0.2">
      <c r="B10" s="10">
        <v>0</v>
      </c>
      <c r="C10" s="10">
        <v>2</v>
      </c>
      <c r="D10" s="10" t="str">
        <f>VLOOKUP(C10,I3:L14,2)</f>
        <v>B</v>
      </c>
      <c r="E10" s="10">
        <v>6</v>
      </c>
      <c r="F10" s="10" t="str">
        <f>VLOOKUP(E10,I3:L14,2)</f>
        <v>F</v>
      </c>
      <c r="G10" s="10">
        <v>8</v>
      </c>
      <c r="I10" s="10">
        <v>8</v>
      </c>
      <c r="J10" s="10" t="s">
        <v>70</v>
      </c>
      <c r="K10" s="10">
        <f t="shared" si="0"/>
        <v>0</v>
      </c>
      <c r="L10" s="10">
        <v>0</v>
      </c>
    </row>
    <row r="11" spans="2:12" x14ac:dyDescent="0.2">
      <c r="B11" s="10">
        <v>0</v>
      </c>
      <c r="C11" s="10">
        <v>2</v>
      </c>
      <c r="D11" s="10" t="str">
        <f>VLOOKUP(C11,I3:L14,2)</f>
        <v>B</v>
      </c>
      <c r="E11" s="10">
        <v>8</v>
      </c>
      <c r="F11" s="10" t="str">
        <f>VLOOKUP(E11,I3:L14,2)</f>
        <v>H</v>
      </c>
      <c r="G11" s="10">
        <v>5</v>
      </c>
      <c r="I11" s="10">
        <v>9</v>
      </c>
      <c r="J11" s="10" t="s">
        <v>72</v>
      </c>
      <c r="K11" s="10">
        <f t="shared" si="0"/>
        <v>0</v>
      </c>
      <c r="L11" s="10">
        <v>0</v>
      </c>
    </row>
    <row r="12" spans="2:12" x14ac:dyDescent="0.2">
      <c r="B12" s="10">
        <v>0</v>
      </c>
      <c r="C12" s="10">
        <v>3</v>
      </c>
      <c r="D12" s="10" t="str">
        <f>VLOOKUP(C12,I3:L14,2)</f>
        <v>C</v>
      </c>
      <c r="E12" s="10">
        <v>4</v>
      </c>
      <c r="F12" s="10" t="str">
        <f>VLOOKUP(E12,I3:L14,2)</f>
        <v>D</v>
      </c>
      <c r="G12" s="10">
        <v>3</v>
      </c>
      <c r="I12" s="10">
        <v>10</v>
      </c>
      <c r="J12" s="10" t="s">
        <v>73</v>
      </c>
      <c r="K12" s="10">
        <f t="shared" si="0"/>
        <v>1</v>
      </c>
      <c r="L12" s="10">
        <v>1</v>
      </c>
    </row>
    <row r="13" spans="2:12" x14ac:dyDescent="0.2">
      <c r="B13" s="10">
        <v>0</v>
      </c>
      <c r="C13" s="10">
        <v>3</v>
      </c>
      <c r="D13" s="10" t="str">
        <f>VLOOKUP(C13,I3:L14,2)</f>
        <v>C</v>
      </c>
      <c r="E13" s="10">
        <v>5</v>
      </c>
      <c r="F13" s="10" t="str">
        <f>VLOOKUP(E13,I3:L14,2)</f>
        <v>E</v>
      </c>
      <c r="G13" s="10">
        <v>6</v>
      </c>
      <c r="I13" s="10">
        <v>11</v>
      </c>
      <c r="J13" s="10" t="s">
        <v>67</v>
      </c>
      <c r="K13" s="10">
        <f t="shared" si="0"/>
        <v>1</v>
      </c>
      <c r="L13" s="10">
        <v>1</v>
      </c>
    </row>
    <row r="14" spans="2:12" x14ac:dyDescent="0.2">
      <c r="B14" s="10">
        <v>2</v>
      </c>
      <c r="C14" s="10">
        <v>3</v>
      </c>
      <c r="D14" s="10" t="str">
        <f>VLOOKUP(C14,I3:L14,2)</f>
        <v>C</v>
      </c>
      <c r="E14" s="10">
        <v>7</v>
      </c>
      <c r="F14" s="10" t="str">
        <f>VLOOKUP(E14,I3:L14,2)</f>
        <v>G</v>
      </c>
      <c r="G14" s="10">
        <v>1</v>
      </c>
      <c r="I14" s="10">
        <v>12</v>
      </c>
      <c r="J14" s="10" t="s">
        <v>74</v>
      </c>
      <c r="K14" s="10">
        <f t="shared" si="0"/>
        <v>1</v>
      </c>
      <c r="L14" s="10">
        <v>1</v>
      </c>
    </row>
    <row r="15" spans="2:12" x14ac:dyDescent="0.2">
      <c r="B15" s="10">
        <v>0</v>
      </c>
      <c r="C15" s="10">
        <v>4</v>
      </c>
      <c r="D15" s="10" t="str">
        <f>VLOOKUP(C15,I3:L14,2)</f>
        <v>D</v>
      </c>
      <c r="E15" s="10">
        <v>5</v>
      </c>
      <c r="F15" s="10" t="str">
        <f>VLOOKUP(E15,I3:L14,2)</f>
        <v>E</v>
      </c>
      <c r="G15" s="10">
        <v>3</v>
      </c>
    </row>
    <row r="16" spans="2:12" x14ac:dyDescent="0.2">
      <c r="B16" s="10">
        <v>0</v>
      </c>
      <c r="C16" s="10">
        <v>4</v>
      </c>
      <c r="D16" s="10" t="str">
        <f>VLOOKUP(C16,I3:L14,2)</f>
        <v>D</v>
      </c>
      <c r="E16" s="10">
        <v>6</v>
      </c>
      <c r="F16" s="10" t="str">
        <f>VLOOKUP(E16,I3:L14,2)</f>
        <v>F</v>
      </c>
      <c r="G16" s="10">
        <v>6</v>
      </c>
    </row>
    <row r="17" spans="2:7" x14ac:dyDescent="0.2">
      <c r="B17" s="10">
        <v>0</v>
      </c>
      <c r="C17" s="10">
        <v>5</v>
      </c>
      <c r="D17" s="10" t="str">
        <f>VLOOKUP(C17,I3:L14,2)</f>
        <v>E</v>
      </c>
      <c r="E17" s="10">
        <v>6</v>
      </c>
      <c r="F17" s="10" t="str">
        <f>VLOOKUP(E17,I3:L14,2)</f>
        <v>F</v>
      </c>
      <c r="G17" s="10">
        <v>2</v>
      </c>
    </row>
    <row r="18" spans="2:7" x14ac:dyDescent="0.2">
      <c r="B18" s="10">
        <v>0</v>
      </c>
      <c r="C18" s="10">
        <v>5</v>
      </c>
      <c r="D18" s="10" t="str">
        <f>VLOOKUP(C18,I3:L14,2)</f>
        <v>E</v>
      </c>
      <c r="E18" s="10">
        <v>7</v>
      </c>
      <c r="F18" s="10" t="str">
        <f>VLOOKUP(E18,I3:L14,2)</f>
        <v>G</v>
      </c>
      <c r="G18" s="10">
        <v>5</v>
      </c>
    </row>
    <row r="19" spans="2:7" x14ac:dyDescent="0.2">
      <c r="B19" s="10">
        <v>0</v>
      </c>
      <c r="C19" s="10">
        <v>6</v>
      </c>
      <c r="D19" s="10" t="str">
        <f>VLOOKUP(C19,I3:L14,2)</f>
        <v>F</v>
      </c>
      <c r="E19" s="10">
        <v>7</v>
      </c>
      <c r="F19" s="10" t="str">
        <f>VLOOKUP(E19,I3:L14,2)</f>
        <v>G</v>
      </c>
      <c r="G19" s="10">
        <v>6</v>
      </c>
    </row>
    <row r="20" spans="2:7" x14ac:dyDescent="0.2">
      <c r="B20" s="10">
        <v>0</v>
      </c>
      <c r="C20" s="10">
        <v>6</v>
      </c>
      <c r="D20" s="10" t="str">
        <f>VLOOKUP(C20,I3:L14,2)</f>
        <v>F</v>
      </c>
      <c r="E20" s="10">
        <v>8</v>
      </c>
      <c r="F20" s="10" t="str">
        <f>VLOOKUP(E20,I3:L14,2)</f>
        <v>H</v>
      </c>
      <c r="G20" s="10">
        <v>2</v>
      </c>
    </row>
    <row r="21" spans="2:7" x14ac:dyDescent="0.2">
      <c r="B21" s="10">
        <v>0</v>
      </c>
      <c r="C21" s="10">
        <v>6</v>
      </c>
      <c r="D21" s="10" t="str">
        <f>VLOOKUP(C21,I3:L14,2)</f>
        <v>F</v>
      </c>
      <c r="E21" s="10">
        <v>9</v>
      </c>
      <c r="F21" s="10" t="str">
        <f>VLOOKUP(E21,I3:L14,2)</f>
        <v>I</v>
      </c>
      <c r="G21" s="10">
        <v>3</v>
      </c>
    </row>
    <row r="22" spans="2:7" x14ac:dyDescent="0.2">
      <c r="B22" s="10">
        <v>0</v>
      </c>
      <c r="C22" s="10">
        <v>7</v>
      </c>
      <c r="D22" s="10" t="str">
        <f>VLOOKUP(C22,I3:L14,2)</f>
        <v>G</v>
      </c>
      <c r="E22" s="10">
        <v>8</v>
      </c>
      <c r="F22" s="10" t="str">
        <f>VLOOKUP(E22,I3:L14,2)</f>
        <v>H</v>
      </c>
      <c r="G22" s="10">
        <v>5</v>
      </c>
    </row>
    <row r="23" spans="2:7" x14ac:dyDescent="0.2">
      <c r="B23" s="10">
        <v>0</v>
      </c>
      <c r="C23" s="10">
        <v>7</v>
      </c>
      <c r="D23" s="10" t="str">
        <f>VLOOKUP(C23,I3:L14,2)</f>
        <v>G</v>
      </c>
      <c r="E23" s="10">
        <v>9</v>
      </c>
      <c r="F23" s="10" t="str">
        <f>VLOOKUP(E23,I3:L14,2)</f>
        <v>I</v>
      </c>
      <c r="G23" s="10">
        <v>6</v>
      </c>
    </row>
    <row r="24" spans="2:7" x14ac:dyDescent="0.2">
      <c r="B24" s="10">
        <v>2</v>
      </c>
      <c r="C24" s="10">
        <v>7</v>
      </c>
      <c r="D24" s="10" t="str">
        <f>VLOOKUP(C24,I3:L14,2)</f>
        <v>G</v>
      </c>
      <c r="E24" s="10">
        <v>10</v>
      </c>
      <c r="F24" s="10" t="str">
        <f>VLOOKUP(E24,I3:L14,2)</f>
        <v>J</v>
      </c>
      <c r="G24" s="10">
        <v>4</v>
      </c>
    </row>
    <row r="25" spans="2:7" x14ac:dyDescent="0.2">
      <c r="B25" s="10">
        <v>0</v>
      </c>
      <c r="C25" s="10">
        <v>8</v>
      </c>
      <c r="D25" s="10" t="str">
        <f>VLOOKUP(C25,I3:L14,2)</f>
        <v>H</v>
      </c>
      <c r="E25" s="10">
        <v>9</v>
      </c>
      <c r="F25" s="10" t="str">
        <f>VLOOKUP(E25,I3:L14,2)</f>
        <v>I</v>
      </c>
      <c r="G25" s="10">
        <v>2</v>
      </c>
    </row>
    <row r="26" spans="2:7" x14ac:dyDescent="0.2">
      <c r="B26" s="10">
        <v>0</v>
      </c>
      <c r="C26" s="10">
        <v>8</v>
      </c>
      <c r="D26" s="10" t="str">
        <f>VLOOKUP(C26,I3:L14,2)</f>
        <v>H</v>
      </c>
      <c r="E26" s="10">
        <v>10</v>
      </c>
      <c r="F26" s="10" t="str">
        <f>VLOOKUP(E26,I3:L14,2)</f>
        <v>J</v>
      </c>
      <c r="G26" s="10">
        <v>3</v>
      </c>
    </row>
    <row r="27" spans="2:7" x14ac:dyDescent="0.2">
      <c r="B27" s="10">
        <v>0</v>
      </c>
      <c r="C27" s="10">
        <v>9</v>
      </c>
      <c r="D27" s="10" t="str">
        <f>VLOOKUP(C27,I3:L14,2)</f>
        <v>I</v>
      </c>
      <c r="E27" s="10">
        <v>10</v>
      </c>
      <c r="F27" s="10" t="str">
        <f>VLOOKUP(E27,I3:L14,2)</f>
        <v>J</v>
      </c>
      <c r="G27" s="10">
        <v>6</v>
      </c>
    </row>
    <row r="28" spans="2:7" x14ac:dyDescent="0.2">
      <c r="B28" s="10">
        <v>0</v>
      </c>
      <c r="C28" s="10">
        <v>9</v>
      </c>
      <c r="D28" s="10" t="str">
        <f>VLOOKUP(C28,I3:L14,2)</f>
        <v>I</v>
      </c>
      <c r="E28" s="10">
        <v>11</v>
      </c>
      <c r="F28" s="10" t="str">
        <f>VLOOKUP(E28,I3:L14,2)</f>
        <v>K</v>
      </c>
      <c r="G28" s="10">
        <v>6</v>
      </c>
    </row>
    <row r="29" spans="2:7" x14ac:dyDescent="0.2">
      <c r="B29" s="10">
        <v>0</v>
      </c>
      <c r="C29" s="10">
        <v>10</v>
      </c>
      <c r="D29" s="10" t="str">
        <f>VLOOKUP(C29,I3:L14,2)</f>
        <v>J</v>
      </c>
      <c r="E29" s="10">
        <v>11</v>
      </c>
      <c r="F29" s="10" t="str">
        <f>VLOOKUP(E29,I3:L14,2)</f>
        <v>K</v>
      </c>
      <c r="G29" s="10">
        <v>7</v>
      </c>
    </row>
    <row r="30" spans="2:7" x14ac:dyDescent="0.2">
      <c r="B30" s="10">
        <v>1</v>
      </c>
      <c r="C30" s="10">
        <v>10</v>
      </c>
      <c r="D30" s="10" t="str">
        <f>VLOOKUP(C30,I3:L14,2)</f>
        <v>J</v>
      </c>
      <c r="E30" s="10">
        <v>12</v>
      </c>
      <c r="F30" s="10" t="str">
        <f>VLOOKUP(E30,I3:L14,2)</f>
        <v>L</v>
      </c>
      <c r="G30" s="10">
        <v>2</v>
      </c>
    </row>
    <row r="31" spans="2:7" x14ac:dyDescent="0.2">
      <c r="B31" s="10">
        <v>0</v>
      </c>
      <c r="C31" s="10">
        <v>11</v>
      </c>
      <c r="D31" s="10" t="str">
        <f>VLOOKUP(C31,I3:L14,2)</f>
        <v>K</v>
      </c>
      <c r="E31" s="10">
        <v>12</v>
      </c>
      <c r="F31" s="10" t="str">
        <f>VLOOKUP(E31,I3:L14,2)</f>
        <v>L</v>
      </c>
      <c r="G31" s="10">
        <v>2</v>
      </c>
    </row>
    <row r="33" spans="6:7" x14ac:dyDescent="0.2">
      <c r="F33" s="11" t="s">
        <v>82</v>
      </c>
      <c r="G33" s="13">
        <f>SUMPRODUCT(G3:G31, B3:B31)</f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FCF9C-78C7-4A4C-BC06-9DC8FE4CC3DE}">
  <dimension ref="B2:L33"/>
  <sheetViews>
    <sheetView workbookViewId="0">
      <selection activeCell="H3" sqref="H3"/>
    </sheetView>
  </sheetViews>
  <sheetFormatPr baseColWidth="10" defaultRowHeight="16" x14ac:dyDescent="0.2"/>
  <cols>
    <col min="8" max="8" width="14.6640625" bestFit="1" customWidth="1"/>
    <col min="12" max="12" width="14.5" bestFit="1" customWidth="1"/>
  </cols>
  <sheetData>
    <row r="2" spans="2:12" x14ac:dyDescent="0.2">
      <c r="B2" s="12" t="s">
        <v>78</v>
      </c>
      <c r="C2" s="1"/>
      <c r="D2" s="12" t="s">
        <v>75</v>
      </c>
      <c r="E2" s="1"/>
      <c r="F2" s="12" t="s">
        <v>76</v>
      </c>
      <c r="G2" s="12" t="s">
        <v>77</v>
      </c>
      <c r="H2" s="12" t="s">
        <v>87</v>
      </c>
      <c r="J2" s="12" t="s">
        <v>79</v>
      </c>
      <c r="K2" s="12" t="s">
        <v>80</v>
      </c>
      <c r="L2" s="12" t="s">
        <v>81</v>
      </c>
    </row>
    <row r="3" spans="2:12" x14ac:dyDescent="0.2">
      <c r="B3" s="10">
        <v>0</v>
      </c>
      <c r="C3" s="10">
        <v>1</v>
      </c>
      <c r="D3" s="10" t="str">
        <f>VLOOKUP(C3,I3:L14,2)</f>
        <v>A</v>
      </c>
      <c r="E3" s="10">
        <v>2</v>
      </c>
      <c r="F3" s="10" t="str">
        <f>VLOOKUP(E3,I3:L14,2)</f>
        <v>B</v>
      </c>
      <c r="G3" s="10">
        <v>4</v>
      </c>
      <c r="H3" s="10">
        <f t="shared" ref="H3:H31" si="0">IF(B3=1, G3, IF(B3&gt;1, G3+(G3*2)*(B3-1), 0))</f>
        <v>0</v>
      </c>
      <c r="I3" s="10">
        <v>1</v>
      </c>
      <c r="J3" s="10" t="s">
        <v>63</v>
      </c>
      <c r="K3" s="10">
        <f t="shared" ref="K3:K14" si="1">SUMIF($F$3:$F$31,I3,$C$3:$C$31)-SUMIF($D$3:$D$31,I3,$C$3:$C$31)</f>
        <v>0</v>
      </c>
      <c r="L3" s="10">
        <v>-1</v>
      </c>
    </row>
    <row r="4" spans="2:12" x14ac:dyDescent="0.2">
      <c r="B4" s="10">
        <v>0</v>
      </c>
      <c r="C4" s="10">
        <v>1</v>
      </c>
      <c r="D4" s="10" t="str">
        <f>VLOOKUP(C4,I3:L14,2)</f>
        <v>A</v>
      </c>
      <c r="E4" s="10">
        <v>3</v>
      </c>
      <c r="F4" s="10" t="str">
        <f>VLOOKUP(E4,I3:L14,2)</f>
        <v>C</v>
      </c>
      <c r="G4" s="10">
        <v>3</v>
      </c>
      <c r="H4" s="10">
        <f t="shared" si="0"/>
        <v>0</v>
      </c>
      <c r="I4" s="10">
        <v>2</v>
      </c>
      <c r="J4" s="10" t="s">
        <v>64</v>
      </c>
      <c r="K4" s="10">
        <f t="shared" si="1"/>
        <v>0</v>
      </c>
      <c r="L4" s="10">
        <v>-1</v>
      </c>
    </row>
    <row r="5" spans="2:12" x14ac:dyDescent="0.2">
      <c r="B5" s="10">
        <v>0</v>
      </c>
      <c r="C5" s="10">
        <v>1</v>
      </c>
      <c r="D5" s="10" t="str">
        <f>VLOOKUP(C5,I3:L14,2)</f>
        <v>A</v>
      </c>
      <c r="E5" s="10">
        <v>4</v>
      </c>
      <c r="F5" s="10" t="str">
        <f>VLOOKUP(E5,I3:L14,2)</f>
        <v>D</v>
      </c>
      <c r="G5" s="10">
        <v>6</v>
      </c>
      <c r="H5" s="10">
        <f t="shared" si="0"/>
        <v>0</v>
      </c>
      <c r="I5" s="10">
        <v>3</v>
      </c>
      <c r="J5" s="10" t="s">
        <v>65</v>
      </c>
      <c r="K5" s="10">
        <f t="shared" si="1"/>
        <v>0</v>
      </c>
      <c r="L5" s="10">
        <v>-1</v>
      </c>
    </row>
    <row r="6" spans="2:12" x14ac:dyDescent="0.2">
      <c r="B6" s="10">
        <v>1</v>
      </c>
      <c r="C6" s="10">
        <v>1</v>
      </c>
      <c r="D6" s="10" t="str">
        <f>VLOOKUP(C6,I3:L14,2)</f>
        <v>A</v>
      </c>
      <c r="E6" s="10">
        <v>11</v>
      </c>
      <c r="F6" s="10" t="str">
        <f>VLOOKUP(E6,I3:L14,2)</f>
        <v>K</v>
      </c>
      <c r="G6" s="10">
        <v>12</v>
      </c>
      <c r="H6" s="10">
        <f t="shared" si="0"/>
        <v>12</v>
      </c>
      <c r="I6" s="10">
        <v>4</v>
      </c>
      <c r="J6" s="10" t="s">
        <v>66</v>
      </c>
      <c r="K6" s="10">
        <f t="shared" si="1"/>
        <v>0</v>
      </c>
      <c r="L6" s="10">
        <v>0</v>
      </c>
    </row>
    <row r="7" spans="2:12" x14ac:dyDescent="0.2">
      <c r="B7" s="10">
        <v>1</v>
      </c>
      <c r="C7" s="10">
        <v>2</v>
      </c>
      <c r="D7" s="10" t="str">
        <f>VLOOKUP(C7,I3:L14,2)</f>
        <v>B</v>
      </c>
      <c r="E7" s="10">
        <v>3</v>
      </c>
      <c r="F7" s="10" t="str">
        <f>VLOOKUP(E7,I3:L14,2)</f>
        <v>C</v>
      </c>
      <c r="G7" s="10">
        <v>2</v>
      </c>
      <c r="H7" s="10">
        <f t="shared" si="0"/>
        <v>2</v>
      </c>
      <c r="I7" s="10">
        <v>5</v>
      </c>
      <c r="J7" s="10" t="s">
        <v>68</v>
      </c>
      <c r="K7" s="10">
        <f t="shared" si="1"/>
        <v>0</v>
      </c>
      <c r="L7" s="10">
        <v>0</v>
      </c>
    </row>
    <row r="8" spans="2:12" x14ac:dyDescent="0.2">
      <c r="B8" s="10">
        <v>0</v>
      </c>
      <c r="C8" s="10">
        <v>2</v>
      </c>
      <c r="D8" s="10" t="str">
        <f>VLOOKUP(C8,I3:L14,2)</f>
        <v>B</v>
      </c>
      <c r="E8" s="10">
        <v>4</v>
      </c>
      <c r="F8" s="10" t="str">
        <f>VLOOKUP(E8,I3:L14,2)</f>
        <v>D</v>
      </c>
      <c r="G8" s="10">
        <v>1</v>
      </c>
      <c r="H8" s="10">
        <f t="shared" si="0"/>
        <v>0</v>
      </c>
      <c r="I8" s="10">
        <v>6</v>
      </c>
      <c r="J8" s="10" t="s">
        <v>69</v>
      </c>
      <c r="K8" s="10">
        <f t="shared" si="1"/>
        <v>0</v>
      </c>
      <c r="L8" s="10">
        <v>0</v>
      </c>
    </row>
    <row r="9" spans="2:12" x14ac:dyDescent="0.2">
      <c r="B9" s="10">
        <v>0</v>
      </c>
      <c r="C9" s="10">
        <v>2</v>
      </c>
      <c r="D9" s="10" t="str">
        <f>VLOOKUP(C9,I3:L14,2)</f>
        <v>B</v>
      </c>
      <c r="E9" s="10">
        <v>5</v>
      </c>
      <c r="F9" s="10" t="str">
        <f>VLOOKUP(E9,I3:L14,2)</f>
        <v>E</v>
      </c>
      <c r="G9" s="10">
        <v>4</v>
      </c>
      <c r="H9" s="10">
        <f t="shared" si="0"/>
        <v>0</v>
      </c>
      <c r="I9" s="10">
        <v>7</v>
      </c>
      <c r="J9" s="10" t="s">
        <v>71</v>
      </c>
      <c r="K9" s="10">
        <f t="shared" si="1"/>
        <v>0</v>
      </c>
      <c r="L9" s="10">
        <v>0</v>
      </c>
    </row>
    <row r="10" spans="2:12" x14ac:dyDescent="0.2">
      <c r="B10" s="10">
        <v>0</v>
      </c>
      <c r="C10" s="10">
        <v>2</v>
      </c>
      <c r="D10" s="10" t="str">
        <f>VLOOKUP(C10,I3:L14,2)</f>
        <v>B</v>
      </c>
      <c r="E10" s="10">
        <v>6</v>
      </c>
      <c r="F10" s="10" t="str">
        <f>VLOOKUP(E10,I3:L14,2)</f>
        <v>F</v>
      </c>
      <c r="G10" s="10">
        <v>8</v>
      </c>
      <c r="H10" s="10">
        <f t="shared" si="0"/>
        <v>0</v>
      </c>
      <c r="I10" s="10">
        <v>8</v>
      </c>
      <c r="J10" s="10" t="s">
        <v>70</v>
      </c>
      <c r="K10" s="10">
        <f t="shared" si="1"/>
        <v>0</v>
      </c>
      <c r="L10" s="10">
        <v>0</v>
      </c>
    </row>
    <row r="11" spans="2:12" x14ac:dyDescent="0.2">
      <c r="B11" s="10">
        <v>0</v>
      </c>
      <c r="C11" s="10">
        <v>2</v>
      </c>
      <c r="D11" s="10" t="str">
        <f>VLOOKUP(C11,I3:L14,2)</f>
        <v>B</v>
      </c>
      <c r="E11" s="10">
        <v>8</v>
      </c>
      <c r="F11" s="10" t="str">
        <f>VLOOKUP(E11,I3:L14,2)</f>
        <v>H</v>
      </c>
      <c r="G11" s="10">
        <v>5</v>
      </c>
      <c r="H11" s="10">
        <f t="shared" si="0"/>
        <v>0</v>
      </c>
      <c r="I11" s="10">
        <v>9</v>
      </c>
      <c r="J11" s="10" t="s">
        <v>72</v>
      </c>
      <c r="K11" s="10">
        <f t="shared" si="1"/>
        <v>0</v>
      </c>
      <c r="L11" s="10">
        <v>0</v>
      </c>
    </row>
    <row r="12" spans="2:12" x14ac:dyDescent="0.2">
      <c r="B12" s="10">
        <v>0</v>
      </c>
      <c r="C12" s="10">
        <v>3</v>
      </c>
      <c r="D12" s="10" t="str">
        <f>VLOOKUP(C12,I3:L14,2)</f>
        <v>C</v>
      </c>
      <c r="E12" s="10">
        <v>4</v>
      </c>
      <c r="F12" s="10" t="str">
        <f>VLOOKUP(E12,I3:L14,2)</f>
        <v>D</v>
      </c>
      <c r="G12" s="10">
        <v>3</v>
      </c>
      <c r="H12" s="10">
        <f t="shared" si="0"/>
        <v>0</v>
      </c>
      <c r="I12" s="10">
        <v>10</v>
      </c>
      <c r="J12" s="10" t="s">
        <v>73</v>
      </c>
      <c r="K12" s="10">
        <f t="shared" si="1"/>
        <v>0</v>
      </c>
      <c r="L12" s="10">
        <v>1</v>
      </c>
    </row>
    <row r="13" spans="2:12" x14ac:dyDescent="0.2">
      <c r="B13" s="10">
        <v>0</v>
      </c>
      <c r="C13" s="10">
        <v>3</v>
      </c>
      <c r="D13" s="10" t="str">
        <f>VLOOKUP(C13,I3:L14,2)</f>
        <v>C</v>
      </c>
      <c r="E13" s="10">
        <v>5</v>
      </c>
      <c r="F13" s="10" t="str">
        <f>VLOOKUP(E13,I3:L14,2)</f>
        <v>E</v>
      </c>
      <c r="G13" s="10">
        <v>6</v>
      </c>
      <c r="H13" s="10">
        <f t="shared" si="0"/>
        <v>0</v>
      </c>
      <c r="I13" s="10">
        <v>11</v>
      </c>
      <c r="J13" s="10" t="s">
        <v>67</v>
      </c>
      <c r="K13" s="10">
        <f t="shared" si="1"/>
        <v>0</v>
      </c>
      <c r="L13" s="10">
        <v>1</v>
      </c>
    </row>
    <row r="14" spans="2:12" x14ac:dyDescent="0.2">
      <c r="B14" s="10">
        <v>2</v>
      </c>
      <c r="C14" s="10">
        <v>3</v>
      </c>
      <c r="D14" s="10" t="str">
        <f>VLOOKUP(C14,I3:L14,2)</f>
        <v>C</v>
      </c>
      <c r="E14" s="10">
        <v>7</v>
      </c>
      <c r="F14" s="10" t="str">
        <f>VLOOKUP(E14,I3:L14,2)</f>
        <v>G</v>
      </c>
      <c r="G14" s="10">
        <v>1</v>
      </c>
      <c r="H14" s="10">
        <f t="shared" si="0"/>
        <v>3</v>
      </c>
      <c r="I14" s="10">
        <v>12</v>
      </c>
      <c r="J14" s="10" t="s">
        <v>74</v>
      </c>
      <c r="K14" s="10">
        <f t="shared" si="1"/>
        <v>0</v>
      </c>
      <c r="L14" s="10">
        <v>1</v>
      </c>
    </row>
    <row r="15" spans="2:12" x14ac:dyDescent="0.2">
      <c r="B15" s="10">
        <v>0</v>
      </c>
      <c r="C15" s="10">
        <v>4</v>
      </c>
      <c r="D15" s="10" t="str">
        <f>VLOOKUP(C15,I3:L14,2)</f>
        <v>D</v>
      </c>
      <c r="E15" s="10">
        <v>5</v>
      </c>
      <c r="F15" s="10" t="str">
        <f>VLOOKUP(E15,I3:L14,2)</f>
        <v>E</v>
      </c>
      <c r="G15" s="10">
        <v>3</v>
      </c>
      <c r="H15" s="10">
        <f t="shared" si="0"/>
        <v>0</v>
      </c>
    </row>
    <row r="16" spans="2:12" x14ac:dyDescent="0.2">
      <c r="B16" s="10">
        <v>0</v>
      </c>
      <c r="C16" s="10">
        <v>4</v>
      </c>
      <c r="D16" s="10" t="str">
        <f>VLOOKUP(C16,I3:L14,2)</f>
        <v>D</v>
      </c>
      <c r="E16" s="10">
        <v>6</v>
      </c>
      <c r="F16" s="10" t="str">
        <f>VLOOKUP(E16,I3:L14,2)</f>
        <v>F</v>
      </c>
      <c r="G16" s="10">
        <v>6</v>
      </c>
      <c r="H16" s="10">
        <f t="shared" si="0"/>
        <v>0</v>
      </c>
    </row>
    <row r="17" spans="2:8" x14ac:dyDescent="0.2">
      <c r="B17" s="10">
        <v>0</v>
      </c>
      <c r="C17" s="10">
        <v>5</v>
      </c>
      <c r="D17" s="10" t="str">
        <f>VLOOKUP(C17,I3:L14,2)</f>
        <v>E</v>
      </c>
      <c r="E17" s="10">
        <v>6</v>
      </c>
      <c r="F17" s="10" t="str">
        <f>VLOOKUP(E17,I3:L14,2)</f>
        <v>F</v>
      </c>
      <c r="G17" s="10">
        <v>2</v>
      </c>
      <c r="H17" s="10">
        <f t="shared" si="0"/>
        <v>0</v>
      </c>
    </row>
    <row r="18" spans="2:8" x14ac:dyDescent="0.2">
      <c r="B18" s="10">
        <v>0</v>
      </c>
      <c r="C18" s="10">
        <v>5</v>
      </c>
      <c r="D18" s="10" t="str">
        <f>VLOOKUP(C18,I3:L14,2)</f>
        <v>E</v>
      </c>
      <c r="E18" s="10">
        <v>7</v>
      </c>
      <c r="F18" s="10" t="str">
        <f>VLOOKUP(E18,I3:L14,2)</f>
        <v>G</v>
      </c>
      <c r="G18" s="10">
        <v>5</v>
      </c>
      <c r="H18" s="10">
        <f t="shared" si="0"/>
        <v>0</v>
      </c>
    </row>
    <row r="19" spans="2:8" x14ac:dyDescent="0.2">
      <c r="B19" s="10">
        <v>0</v>
      </c>
      <c r="C19" s="10">
        <v>6</v>
      </c>
      <c r="D19" s="10" t="str">
        <f>VLOOKUP(C19,I3:L14,2)</f>
        <v>F</v>
      </c>
      <c r="E19" s="10">
        <v>7</v>
      </c>
      <c r="F19" s="10" t="str">
        <f>VLOOKUP(E19,I3:L14,2)</f>
        <v>G</v>
      </c>
      <c r="G19" s="10">
        <v>6</v>
      </c>
      <c r="H19" s="10">
        <f t="shared" si="0"/>
        <v>0</v>
      </c>
    </row>
    <row r="20" spans="2:8" x14ac:dyDescent="0.2">
      <c r="B20" s="10">
        <v>0</v>
      </c>
      <c r="C20" s="10">
        <v>6</v>
      </c>
      <c r="D20" s="10" t="str">
        <f>VLOOKUP(C20,I3:L14,2)</f>
        <v>F</v>
      </c>
      <c r="E20" s="10">
        <v>8</v>
      </c>
      <c r="F20" s="10" t="str">
        <f>VLOOKUP(E20,I3:L14,2)</f>
        <v>H</v>
      </c>
      <c r="G20" s="10">
        <v>2</v>
      </c>
      <c r="H20" s="10">
        <f t="shared" si="0"/>
        <v>0</v>
      </c>
    </row>
    <row r="21" spans="2:8" x14ac:dyDescent="0.2">
      <c r="B21" s="10">
        <v>0</v>
      </c>
      <c r="C21" s="10">
        <v>6</v>
      </c>
      <c r="D21" s="10" t="str">
        <f>VLOOKUP(C21,I3:L14,2)</f>
        <v>F</v>
      </c>
      <c r="E21" s="10">
        <v>9</v>
      </c>
      <c r="F21" s="10" t="str">
        <f>VLOOKUP(E21,I3:L14,2)</f>
        <v>I</v>
      </c>
      <c r="G21" s="10">
        <v>3</v>
      </c>
      <c r="H21" s="10">
        <f t="shared" si="0"/>
        <v>0</v>
      </c>
    </row>
    <row r="22" spans="2:8" x14ac:dyDescent="0.2">
      <c r="B22" s="10">
        <v>0</v>
      </c>
      <c r="C22" s="10">
        <v>7</v>
      </c>
      <c r="D22" s="10" t="str">
        <f>VLOOKUP(C22,I3:L14,2)</f>
        <v>G</v>
      </c>
      <c r="E22" s="10">
        <v>8</v>
      </c>
      <c r="F22" s="10" t="str">
        <f>VLOOKUP(E22,I3:L14,2)</f>
        <v>H</v>
      </c>
      <c r="G22" s="10">
        <v>5</v>
      </c>
      <c r="H22" s="10">
        <f t="shared" si="0"/>
        <v>0</v>
      </c>
    </row>
    <row r="23" spans="2:8" x14ac:dyDescent="0.2">
      <c r="B23" s="10">
        <v>0</v>
      </c>
      <c r="C23" s="10">
        <v>7</v>
      </c>
      <c r="D23" s="10" t="str">
        <f>VLOOKUP(C23,I3:L14,2)</f>
        <v>G</v>
      </c>
      <c r="E23" s="10">
        <v>9</v>
      </c>
      <c r="F23" s="10" t="str">
        <f>VLOOKUP(E23,I3:L14,2)</f>
        <v>I</v>
      </c>
      <c r="G23" s="10">
        <v>6</v>
      </c>
      <c r="H23" s="10">
        <f t="shared" si="0"/>
        <v>0</v>
      </c>
    </row>
    <row r="24" spans="2:8" x14ac:dyDescent="0.2">
      <c r="B24" s="10">
        <v>2</v>
      </c>
      <c r="C24" s="10">
        <v>7</v>
      </c>
      <c r="D24" s="10" t="str">
        <f>VLOOKUP(C24,I3:L14,2)</f>
        <v>G</v>
      </c>
      <c r="E24" s="10">
        <v>10</v>
      </c>
      <c r="F24" s="10" t="str">
        <f>VLOOKUP(E24,I3:L14,2)</f>
        <v>J</v>
      </c>
      <c r="G24" s="10">
        <v>4</v>
      </c>
      <c r="H24" s="10">
        <f t="shared" si="0"/>
        <v>12</v>
      </c>
    </row>
    <row r="25" spans="2:8" x14ac:dyDescent="0.2">
      <c r="B25" s="10">
        <v>0</v>
      </c>
      <c r="C25" s="10">
        <v>8</v>
      </c>
      <c r="D25" s="10" t="str">
        <f>VLOOKUP(C25,I3:L14,2)</f>
        <v>H</v>
      </c>
      <c r="E25" s="10">
        <v>9</v>
      </c>
      <c r="F25" s="10" t="str">
        <f>VLOOKUP(E25,I3:L14,2)</f>
        <v>I</v>
      </c>
      <c r="G25" s="10">
        <v>2</v>
      </c>
      <c r="H25" s="10">
        <f t="shared" si="0"/>
        <v>0</v>
      </c>
    </row>
    <row r="26" spans="2:8" x14ac:dyDescent="0.2">
      <c r="B26" s="10">
        <v>0</v>
      </c>
      <c r="C26" s="10">
        <v>8</v>
      </c>
      <c r="D26" s="10" t="str">
        <f>VLOOKUP(C26,I3:L14,2)</f>
        <v>H</v>
      </c>
      <c r="E26" s="10">
        <v>10</v>
      </c>
      <c r="F26" s="10" t="str">
        <f>VLOOKUP(E26,I3:L14,2)</f>
        <v>J</v>
      </c>
      <c r="G26" s="10">
        <v>3</v>
      </c>
      <c r="H26" s="10">
        <f t="shared" si="0"/>
        <v>0</v>
      </c>
    </row>
    <row r="27" spans="2:8" x14ac:dyDescent="0.2">
      <c r="B27" s="10">
        <v>0</v>
      </c>
      <c r="C27" s="10">
        <v>9</v>
      </c>
      <c r="D27" s="10" t="str">
        <f>VLOOKUP(C27,I3:L14,2)</f>
        <v>I</v>
      </c>
      <c r="E27" s="10">
        <v>10</v>
      </c>
      <c r="F27" s="10" t="str">
        <f>VLOOKUP(E27,I3:L14,2)</f>
        <v>J</v>
      </c>
      <c r="G27" s="10">
        <v>6</v>
      </c>
      <c r="H27" s="10">
        <f t="shared" si="0"/>
        <v>0</v>
      </c>
    </row>
    <row r="28" spans="2:8" x14ac:dyDescent="0.2">
      <c r="B28" s="10">
        <v>0</v>
      </c>
      <c r="C28" s="10">
        <v>9</v>
      </c>
      <c r="D28" s="10" t="str">
        <f>VLOOKUP(C28,I3:L14,2)</f>
        <v>I</v>
      </c>
      <c r="E28" s="10">
        <v>11</v>
      </c>
      <c r="F28" s="10" t="str">
        <f>VLOOKUP(E28,I3:L14,2)</f>
        <v>K</v>
      </c>
      <c r="G28" s="10">
        <v>6</v>
      </c>
      <c r="H28" s="10">
        <f t="shared" si="0"/>
        <v>0</v>
      </c>
    </row>
    <row r="29" spans="2:8" x14ac:dyDescent="0.2">
      <c r="B29" s="10">
        <v>0</v>
      </c>
      <c r="C29" s="10">
        <v>10</v>
      </c>
      <c r="D29" s="10" t="str">
        <f>VLOOKUP(C29,I3:L14,2)</f>
        <v>J</v>
      </c>
      <c r="E29" s="10">
        <v>11</v>
      </c>
      <c r="F29" s="10" t="str">
        <f>VLOOKUP(E29,I3:L14,2)</f>
        <v>K</v>
      </c>
      <c r="G29" s="10">
        <v>7</v>
      </c>
      <c r="H29" s="10">
        <f t="shared" si="0"/>
        <v>0</v>
      </c>
    </row>
    <row r="30" spans="2:8" x14ac:dyDescent="0.2">
      <c r="B30" s="10">
        <v>1</v>
      </c>
      <c r="C30" s="10">
        <v>10</v>
      </c>
      <c r="D30" s="10" t="str">
        <f>VLOOKUP(C30,I3:L14,2)</f>
        <v>J</v>
      </c>
      <c r="E30" s="10">
        <v>12</v>
      </c>
      <c r="F30" s="10" t="str">
        <f>VLOOKUP(E30,I3:L14,2)</f>
        <v>L</v>
      </c>
      <c r="G30" s="10">
        <v>2</v>
      </c>
      <c r="H30" s="10">
        <f t="shared" si="0"/>
        <v>2</v>
      </c>
    </row>
    <row r="31" spans="2:8" x14ac:dyDescent="0.2">
      <c r="B31" s="10">
        <v>0</v>
      </c>
      <c r="C31" s="10">
        <v>11</v>
      </c>
      <c r="D31" s="10" t="str">
        <f>VLOOKUP(C31,I3:L14,2)</f>
        <v>K</v>
      </c>
      <c r="E31" s="10">
        <v>12</v>
      </c>
      <c r="F31" s="10" t="str">
        <f>VLOOKUP(E31,I3:L14,2)</f>
        <v>L</v>
      </c>
      <c r="G31" s="10">
        <v>2</v>
      </c>
      <c r="H31" s="10">
        <f t="shared" si="0"/>
        <v>0</v>
      </c>
    </row>
    <row r="33" spans="6:7" x14ac:dyDescent="0.2">
      <c r="F33" s="11" t="s">
        <v>82</v>
      </c>
      <c r="G33" s="13">
        <f>SUM(H3:H31)</f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ECF19-2C84-064A-9FB3-A9BFD049D17B}">
  <dimension ref="A2:B8"/>
  <sheetViews>
    <sheetView workbookViewId="0">
      <selection activeCell="B8" sqref="B8"/>
    </sheetView>
  </sheetViews>
  <sheetFormatPr baseColWidth="10" defaultRowHeight="16" x14ac:dyDescent="0.2"/>
  <cols>
    <col min="1" max="1" width="17.1640625" bestFit="1" customWidth="1"/>
  </cols>
  <sheetData>
    <row r="2" spans="1:2" x14ac:dyDescent="0.2">
      <c r="A2" s="12" t="s">
        <v>83</v>
      </c>
      <c r="B2" s="17">
        <v>10000</v>
      </c>
    </row>
    <row r="3" spans="1:2" x14ac:dyDescent="0.2">
      <c r="A3" s="12" t="s">
        <v>84</v>
      </c>
      <c r="B3" s="10">
        <f>B2*12</f>
        <v>120000</v>
      </c>
    </row>
    <row r="4" spans="1:2" x14ac:dyDescent="0.2">
      <c r="A4" s="12" t="s">
        <v>105</v>
      </c>
      <c r="B4" s="10">
        <v>5</v>
      </c>
    </row>
    <row r="5" spans="1:2" x14ac:dyDescent="0.2">
      <c r="A5" s="12" t="s">
        <v>102</v>
      </c>
      <c r="B5" s="10">
        <v>100</v>
      </c>
    </row>
    <row r="6" spans="1:2" x14ac:dyDescent="0.2">
      <c r="A6" s="12" t="s">
        <v>103</v>
      </c>
      <c r="B6" s="18">
        <v>0.1</v>
      </c>
    </row>
    <row r="8" spans="1:2" x14ac:dyDescent="0.2">
      <c r="A8" s="11" t="s">
        <v>85</v>
      </c>
      <c r="B8" s="10">
        <f>SQRT((2*B3*B5)/(B4*B6))</f>
        <v>6928.2032302755088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619BA-E0D3-E74E-97F9-773EF203F467}">
  <dimension ref="A2:B10"/>
  <sheetViews>
    <sheetView workbookViewId="0">
      <selection activeCell="D11" sqref="D11"/>
    </sheetView>
  </sheetViews>
  <sheetFormatPr baseColWidth="10" defaultRowHeight="16" x14ac:dyDescent="0.2"/>
  <cols>
    <col min="1" max="1" width="22" bestFit="1" customWidth="1"/>
  </cols>
  <sheetData>
    <row r="2" spans="1:2" x14ac:dyDescent="0.2">
      <c r="A2" s="12" t="s">
        <v>86</v>
      </c>
      <c r="B2" s="10">
        <v>120000</v>
      </c>
    </row>
    <row r="3" spans="1:2" x14ac:dyDescent="0.2">
      <c r="A3" s="12" t="s">
        <v>101</v>
      </c>
      <c r="B3" s="10">
        <v>5</v>
      </c>
    </row>
    <row r="4" spans="1:2" x14ac:dyDescent="0.2">
      <c r="A4" s="12" t="s">
        <v>104</v>
      </c>
      <c r="B4" s="10">
        <f>IF(B2&gt;=8800,(5-((5/100)*B3)), B3)</f>
        <v>4.75</v>
      </c>
    </row>
    <row r="5" spans="1:2" x14ac:dyDescent="0.2">
      <c r="A5" s="12" t="s">
        <v>102</v>
      </c>
      <c r="B5" s="10">
        <v>100</v>
      </c>
    </row>
    <row r="6" spans="1:2" x14ac:dyDescent="0.2">
      <c r="A6" s="12" t="s">
        <v>103</v>
      </c>
      <c r="B6" s="18">
        <v>0.1</v>
      </c>
    </row>
    <row r="8" spans="1:2" x14ac:dyDescent="0.2">
      <c r="A8" s="11" t="s">
        <v>85</v>
      </c>
      <c r="B8" s="10">
        <f>SQRT((2*B2*B5)/(B4*B6))</f>
        <v>7108.1865331091085</v>
      </c>
    </row>
    <row r="10" spans="1:2" x14ac:dyDescent="0.2">
      <c r="A10" s="14" t="s">
        <v>106</v>
      </c>
      <c r="B10">
        <f>((B2*B5)/B8)+((B8*B6*B4)/2)</f>
        <v>3376.3886032268265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D1E81-BC47-BD45-A0EE-240A1C607BF8}">
  <dimension ref="A3:B9"/>
  <sheetViews>
    <sheetView tabSelected="1" workbookViewId="0">
      <selection activeCell="D26" sqref="D26"/>
    </sheetView>
  </sheetViews>
  <sheetFormatPr baseColWidth="10" defaultRowHeight="16" x14ac:dyDescent="0.2"/>
  <cols>
    <col min="1" max="1" width="18.6640625" bestFit="1" customWidth="1"/>
  </cols>
  <sheetData>
    <row r="3" spans="1:2" x14ac:dyDescent="0.2">
      <c r="A3" s="12" t="s">
        <v>84</v>
      </c>
      <c r="B3" s="10">
        <v>120000</v>
      </c>
    </row>
    <row r="4" spans="1:2" x14ac:dyDescent="0.2">
      <c r="A4" s="12" t="s">
        <v>101</v>
      </c>
      <c r="B4" s="10">
        <v>5</v>
      </c>
    </row>
    <row r="5" spans="1:2" x14ac:dyDescent="0.2">
      <c r="A5" s="12" t="s">
        <v>102</v>
      </c>
      <c r="B5" s="19">
        <v>100</v>
      </c>
    </row>
    <row r="6" spans="1:2" x14ac:dyDescent="0.2">
      <c r="A6" s="12" t="s">
        <v>103</v>
      </c>
      <c r="B6" s="10">
        <v>0.1</v>
      </c>
    </row>
    <row r="7" spans="1:2" x14ac:dyDescent="0.2">
      <c r="A7" s="12" t="s">
        <v>100</v>
      </c>
      <c r="B7" s="10">
        <f xml:space="preserve"> 10*12</f>
        <v>120</v>
      </c>
    </row>
    <row r="9" spans="1:2" x14ac:dyDescent="0.2">
      <c r="A9" s="11" t="s">
        <v>85</v>
      </c>
      <c r="B9" s="10">
        <f>SQRT(((2*B3*B5)/(B4*B6))*((B7+(B4*B6))/B7))</f>
        <v>6942.6219830839127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Products and Resources</vt:lpstr>
      <vt:lpstr>Qu-1 ProductsAndResources SensR</vt:lpstr>
      <vt:lpstr>Qu-1(e) new product</vt:lpstr>
      <vt:lpstr>Qu-1(f)</vt:lpstr>
      <vt:lpstr>Qu-1(f) Sensitivity Report </vt:lpstr>
      <vt:lpstr>Qu-1(g)</vt:lpstr>
      <vt:lpstr>Qu - 1(h)</vt:lpstr>
      <vt:lpstr>Qu - 1(i) </vt:lpstr>
      <vt:lpstr>Qu - 1(j) </vt:lpstr>
      <vt:lpstr>Qu - 1(k)</vt:lpstr>
      <vt:lpstr>Qu - 1(L)</vt:lpstr>
      <vt:lpstr>Qu-1(m)</vt:lpstr>
      <vt:lpstr>Qu-1(n)</vt:lpstr>
      <vt:lpstr>Qu-1(O)</vt:lpstr>
      <vt:lpstr>Qu-2(a)</vt:lpstr>
      <vt:lpstr>Qu-2(b)</vt:lpstr>
      <vt:lpstr>Qu-2(c)</vt:lpstr>
      <vt:lpstr>Qu-2(e)</vt:lpstr>
      <vt:lpstr>Qu-2(g) </vt:lpstr>
      <vt:lpstr>Qu-3(a)</vt:lpstr>
      <vt:lpstr>Qu-3(b)</vt:lpstr>
      <vt:lpstr>Qu - 3(c)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Suresh</dc:creator>
  <cp:lastModifiedBy>aparna suresh</cp:lastModifiedBy>
  <dcterms:created xsi:type="dcterms:W3CDTF">2022-09-11T05:31:26Z</dcterms:created>
  <dcterms:modified xsi:type="dcterms:W3CDTF">2022-09-26T11:10:15Z</dcterms:modified>
</cp:coreProperties>
</file>