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pivotCache/pivotCacheDefinition3.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91799\Documents\"/>
    </mc:Choice>
  </mc:AlternateContent>
  <xr:revisionPtr revIDLastSave="0" documentId="13_ncr:1_{CBA58791-C381-4C3F-A8F9-11D5B5FB9B36}" xr6:coauthVersionLast="47" xr6:coauthVersionMax="47" xr10:uidLastSave="{00000000-0000-0000-0000-000000000000}"/>
  <bookViews>
    <workbookView xWindow="-108" yWindow="-108" windowWidth="23256" windowHeight="12456" activeTab="7" xr2:uid="{26D4546B-D2A1-4444-8EAF-A6228F96F0C1}"/>
  </bookViews>
  <sheets>
    <sheet name="Data" sheetId="1" r:id="rId1"/>
    <sheet name="Sheet1" sheetId="2" r:id="rId2"/>
    <sheet name="Sheet2" sheetId="4" r:id="rId3"/>
    <sheet name="Sheet3" sheetId="6" r:id="rId4"/>
    <sheet name="Sheet4" sheetId="7" r:id="rId5"/>
    <sheet name="Sheet5" sheetId="9" r:id="rId6"/>
    <sheet name="Sheet6" sheetId="10" r:id="rId7"/>
    <sheet name="Sheet7" sheetId="11" r:id="rId8"/>
  </sheets>
  <definedNames>
    <definedName name="_xlnm._FilterDatabase" localSheetId="0" hidden="1">Data!$C$11:$G$11</definedName>
    <definedName name="_xlnm._FilterDatabase" localSheetId="3" hidden="1">Sheet3!$C$5:$F$11</definedName>
    <definedName name="_xlcn.WorksheetConnection_beginnerDAcourseblank.xlsxData1" hidden="1">Data[]</definedName>
    <definedName name="Slicer_Sales_Person">#N/A</definedName>
  </definedNames>
  <calcPr calcId="191029"/>
  <pivotCaches>
    <pivotCache cacheId="54" r:id="rId9"/>
    <pivotCache cacheId="67"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841E416B-1EF1-43b6-AB56-02D37102CBD5}">
      <x15:pivotCaches>
        <pivotCache cacheId="69" r:id="rId12"/>
      </x15:pivotCaches>
    </ext>
    <ext xmlns:x15="http://schemas.microsoft.com/office/spreadsheetml/2010/11/main" uri="{983426D0-5260-488c-9760-48F4B6AC55F4}">
      <x15:pivotTableReferences>
        <x15:pivotTableReference r:id="rId13"/>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DA-course-blank.xlsx!Data"/>
        </x15:modelTables>
      </x15:dataModel>
    </ext>
  </extLst>
</workbook>
</file>

<file path=xl/calcChain.xml><?xml version="1.0" encoding="utf-8"?>
<calcChain xmlns="http://schemas.openxmlformats.org/spreadsheetml/2006/main">
  <c r="H311" i="1" l="1"/>
  <c r="I23" i="1"/>
  <c r="I24" i="1"/>
  <c r="I55" i="1"/>
  <c r="I56" i="1"/>
  <c r="I87" i="1"/>
  <c r="I88" i="1"/>
  <c r="I119" i="1"/>
  <c r="I120" i="1"/>
  <c r="I142" i="1"/>
  <c r="I143" i="1"/>
  <c r="I158" i="1"/>
  <c r="I159" i="1"/>
  <c r="I160" i="1"/>
  <c r="I166" i="1"/>
  <c r="I182" i="1"/>
  <c r="I183" i="1"/>
  <c r="I184" i="1"/>
  <c r="I206" i="1"/>
  <c r="I207" i="1"/>
  <c r="I222" i="1"/>
  <c r="I223" i="1"/>
  <c r="I224" i="1"/>
  <c r="I230" i="1"/>
  <c r="I246" i="1"/>
  <c r="I247" i="1"/>
  <c r="I248" i="1"/>
  <c r="I270" i="1"/>
  <c r="I271" i="1"/>
  <c r="I286" i="1"/>
  <c r="I287" i="1"/>
  <c r="I288" i="1"/>
  <c r="I294" i="1"/>
  <c r="I310" i="1"/>
  <c r="I311" i="1"/>
  <c r="H12" i="1"/>
  <c r="I12" i="1" s="1"/>
  <c r="H13" i="1"/>
  <c r="I13" i="1" s="1"/>
  <c r="H14" i="1"/>
  <c r="I14" i="1" s="1"/>
  <c r="H15" i="1"/>
  <c r="I15" i="1" s="1"/>
  <c r="H16" i="1"/>
  <c r="I16" i="1" s="1"/>
  <c r="H17" i="1"/>
  <c r="I17" i="1" s="1"/>
  <c r="H18" i="1"/>
  <c r="I18" i="1" s="1"/>
  <c r="H19" i="1"/>
  <c r="I19" i="1" s="1"/>
  <c r="H20" i="1"/>
  <c r="I20" i="1" s="1"/>
  <c r="H21" i="1"/>
  <c r="I21" i="1" s="1"/>
  <c r="H22" i="1"/>
  <c r="I22" i="1" s="1"/>
  <c r="H23" i="1"/>
  <c r="H24" i="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H56" i="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H88" i="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H120" i="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H143" i="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H159" i="1"/>
  <c r="H160" i="1"/>
  <c r="H161" i="1"/>
  <c r="I161" i="1" s="1"/>
  <c r="H162" i="1"/>
  <c r="I162" i="1" s="1"/>
  <c r="H163" i="1"/>
  <c r="I163" i="1" s="1"/>
  <c r="H164" i="1"/>
  <c r="I164" i="1" s="1"/>
  <c r="H165" i="1"/>
  <c r="I165" i="1" s="1"/>
  <c r="H166" i="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H183" i="1"/>
  <c r="H184" i="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H207" i="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H223" i="1"/>
  <c r="H224" i="1"/>
  <c r="H225" i="1"/>
  <c r="I225" i="1" s="1"/>
  <c r="H226" i="1"/>
  <c r="I226" i="1" s="1"/>
  <c r="H227" i="1"/>
  <c r="I227" i="1" s="1"/>
  <c r="H228" i="1"/>
  <c r="I228" i="1" s="1"/>
  <c r="H229" i="1"/>
  <c r="I229" i="1" s="1"/>
  <c r="H230" i="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H247" i="1"/>
  <c r="H248" i="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H271" i="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H287" i="1"/>
  <c r="H288" i="1"/>
  <c r="H289" i="1"/>
  <c r="I289" i="1" s="1"/>
  <c r="H290" i="1"/>
  <c r="I290" i="1" s="1"/>
  <c r="H291" i="1"/>
  <c r="I291" i="1" s="1"/>
  <c r="H292" i="1"/>
  <c r="I292" i="1" s="1"/>
  <c r="H293" i="1"/>
  <c r="I293" i="1" s="1"/>
  <c r="H294" i="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D8" i="6"/>
  <c r="D12" i="2"/>
  <c r="D6" i="2"/>
  <c r="F7" i="6"/>
  <c r="F8" i="6"/>
  <c r="F9" i="6"/>
  <c r="F10" i="6"/>
  <c r="F11" i="6"/>
  <c r="F6" i="6"/>
  <c r="D9" i="6"/>
  <c r="D7" i="6"/>
  <c r="D10" i="6"/>
  <c r="D11" i="6"/>
  <c r="D6" i="6"/>
  <c r="F15" i="2"/>
  <c r="E13" i="2"/>
  <c r="D13" i="2"/>
  <c r="E12" i="2"/>
  <c r="E9" i="2"/>
  <c r="D9" i="2"/>
  <c r="E8" i="2"/>
  <c r="D8" i="2"/>
  <c r="E7" i="2"/>
  <c r="E6" i="2"/>
  <c r="D7" i="2"/>
  <c r="D10" i="2" l="1"/>
  <c r="E1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2B6A0CE-4BDF-4D83-8153-D2C73F810CA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EEB13B3-B715-4C15-ADCA-BDE24A93CAAC}" name="WorksheetConnection_beginner-DA-course-blank.xlsx!Data" type="102" refreshedVersion="8" minRefreshableVersion="5">
    <extLst>
      <ext xmlns:x15="http://schemas.microsoft.com/office/spreadsheetml/2010/11/main" uri="{DE250136-89BD-433C-8126-D09CA5730AF9}">
        <x15:connection id="Data" autoDelete="1">
          <x15:rangePr sourceName="_xlcn.WorksheetConnection_beginnerDAcourseblank.xlsxData1"/>
        </x15:connection>
      </ext>
    </extLst>
  </connection>
</connections>
</file>

<file path=xl/sharedStrings.xml><?xml version="1.0" encoding="utf-8"?>
<sst xmlns="http://schemas.openxmlformats.org/spreadsheetml/2006/main" count="2864" uniqueCount="116">
  <si>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</si>
  <si>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</si>
  <si>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</si>
  <si>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</si>
  <si>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</si>
  <si>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</si>
  <si>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</si>
  <si>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</si>
  <si>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</si>
  <si>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</si>
  <si>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</si>
  <si>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</si>
  <si>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</si>
  <si>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</si>
  <si>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</si>
  <si>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</si>
  <si>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</si>
  <si>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</si>
  <si>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</si>
  <si>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</si>
  <si>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</si>
  <si>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</si>
  <si>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</si>
  <si>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</si>
  <si>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</si>
  <si>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</si>
  <si>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</si>
  <si>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</si>
  <si>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</si>
  <si>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</si>
  <si>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</si>
  <si>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</si>
  <si>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</si>
  <si>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</si>
  <si>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</si>
  <si>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</si>
  <si>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</si>
  <si>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</si>
  <si>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</si>
  <si>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</si>
  <si>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</si>
  <si>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</si>
  <si>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</si>
  <si>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</si>
  <si>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</si>
  <si>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</si>
  <si>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</si>
  <si>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</si>
  <si>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</si>
  <si>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</si>
  <si>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</si>
  <si>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</si>
  <si>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</si>
  <si>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</si>
  <si>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</si>
  <si>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</si>
  <si>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Average</t>
  </si>
  <si>
    <t>Median</t>
  </si>
  <si>
    <t>Biginner Excel Data Analysis</t>
  </si>
  <si>
    <t>QUICK STATISTICS</t>
  </si>
  <si>
    <t>Min</t>
  </si>
  <si>
    <t>Max</t>
  </si>
  <si>
    <t>Range</t>
  </si>
  <si>
    <t>First Q</t>
  </si>
  <si>
    <t>Third Q</t>
  </si>
  <si>
    <t>Distinct count of product</t>
  </si>
  <si>
    <t>Sales Person2</t>
  </si>
  <si>
    <t>Sales Person3</t>
  </si>
  <si>
    <t>Sales Person4</t>
  </si>
  <si>
    <t>Sales Person5</t>
  </si>
  <si>
    <t>EXPLORATERY DATA ANALYSIS (EDA)</t>
  </si>
  <si>
    <t>Amount =</t>
  </si>
  <si>
    <t>Units =</t>
  </si>
  <si>
    <t xml:space="preserve">Filters also using by amount column by sorting </t>
  </si>
  <si>
    <t>To find the Top 10 Amonut column by using highlighting the colours( Condition Formatting)</t>
  </si>
  <si>
    <t>Filters also using by sales person and sorting by A to Z and Z to A</t>
  </si>
  <si>
    <t>Sales Analysis</t>
  </si>
  <si>
    <t>Sales by Country (with Formula)</t>
  </si>
  <si>
    <t>Country</t>
  </si>
  <si>
    <t>UNIQUE Function is not there</t>
  </si>
  <si>
    <t>To find the Duplicates in the unit column and highlighting by colours</t>
  </si>
  <si>
    <t>At that time we are using Data Ribbon Section or( goes to upper line) and next to Remove Duplicates</t>
  </si>
  <si>
    <t>Apply currency symbol = goes to home ribbon and search in general section OR (crtl + shift + 4)</t>
  </si>
  <si>
    <t xml:space="preserve">Units = ctrl +1 we have to remove the decimal values </t>
  </si>
  <si>
    <t>to find the 3RD QUARTER formula is = PERCENTILE.EXC(Data[Amount],0.75)</t>
  </si>
  <si>
    <t xml:space="preserve">To find the Average formula is =AVERAGE(Data[Amount]) </t>
  </si>
  <si>
    <t xml:space="preserve">to find the Median formula is = MEDIAN(Data[Amount]) </t>
  </si>
  <si>
    <t xml:space="preserve">to find the MINIMUN formula is = MIN(Data[Amount]) </t>
  </si>
  <si>
    <t xml:space="preserve">to find the MAXIMUM formula is = MAX(Data[Amount]) </t>
  </si>
  <si>
    <t xml:space="preserve">to find the RANGE formula is = MAX - MIN </t>
  </si>
  <si>
    <t>to find the 1ST QUATER formula is = =PERCENTILE.EXC(Data[Amount],0.25)</t>
  </si>
  <si>
    <t>Country : crtl +shift + 4 to apply the currency and decimal values</t>
  </si>
  <si>
    <t>crtl + shift + L    To add the filters on the headlines</t>
  </si>
  <si>
    <t xml:space="preserve">To add the border in lines to go to home ribbonm and see the FONT section </t>
  </si>
  <si>
    <t xml:space="preserve">Next to see the border go to VIEW Ribbon section and unmark the gridlines </t>
  </si>
  <si>
    <t xml:space="preserve">Green colour we have to go to home and select Conditional  Formatting and Select Data Bar and manage rules and edit the rules </t>
  </si>
  <si>
    <t>Sales by Country with PIVOT table</t>
  </si>
  <si>
    <t>Row Labels</t>
  </si>
  <si>
    <t>Grand Total</t>
  </si>
  <si>
    <t>Sum of Amount</t>
  </si>
  <si>
    <t>Sum of Units</t>
  </si>
  <si>
    <t>Sum of Amount2</t>
  </si>
  <si>
    <t>We have to Slicer to find the sales in coutry by the person name to filter the sales  and by using Pivot table</t>
  </si>
  <si>
    <t>we have to add the colours in the table 1st goes to Design ribbon and to find the colours</t>
  </si>
  <si>
    <t>Sales per Unit</t>
  </si>
  <si>
    <t xml:space="preserve">Sales per unit : to calculate by using pivot tablesales per unit = sum of amount - sum of unit </t>
  </si>
  <si>
    <t>Next right click to Data model in pivot table use Add measure and add the (sum of amount - sum of unit) formula</t>
  </si>
  <si>
    <t>to filter the top 5 sales by sales per unit labels and to sort by the top 5 sales per unit you will get</t>
  </si>
  <si>
    <t xml:space="preserve">By the Pivot Table u have to do a sales per unit from Chart Design </t>
  </si>
  <si>
    <t>Best Sales Person by Country</t>
  </si>
  <si>
    <t xml:space="preserve"> Bottom Last</t>
  </si>
  <si>
    <t xml:space="preserve">TOP one </t>
  </si>
  <si>
    <t>We have to using Pivot Table to find the  best sales persons by the country or rigion</t>
  </si>
  <si>
    <t>Cost per Unit</t>
  </si>
  <si>
    <t>Cost</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</si>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</sst>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 #,##0.00;[Red]&quot;₹&quot;\ \-#,##0.00"/>
    <numFmt numFmtId="44" formatCode="_ &quot;₹&quot;\ * #,##0.00_ ;_ &quot;₹&quot;\ * \-#,##0.00_ ;_ &quot;₹&quot;\ * &quot;-&quot;??_ ;_ @_ "/>
    <numFmt numFmtId="164" formatCode="&quot;$&quot;#,##0_);[Red]\(&quot;$&quot;#,##0\)"/>
    <numFmt numFmtId="165" formatCode="&quot;$&quot;#,##0.00_);[Red]\(&quot;$&quot;#,##0.00\)"/>
    <numFmt numFmtId="166" formatCode="_-[$$-409]* #,##0.00_ ;_-[$$-409]* \-#,##0.00\ ;_-[$$-409]* &quot;-&quot;??_ ;_-@_ "/>
    <numFmt numFmtId="167" formatCode="\$#,##0.00;\-\$#,##0.00;\$#,##0.00"/>
  </numFmts>
  <fonts count="8" x14ac:knownFonts="1">
    <font>
      <sz val="11"/>
      <color theme="1"/>
      <name val="Calibri"/>
      <family val="2"/>
      <scheme val="minor"/>
    </font>
    <font>
      <sz val="28"/>
      <color theme="1"/>
      <name val="Segoe UI Light"/>
      <family val="2"/>
    </font>
    <font>
      <b/>
      <sz val="11"/>
      <color theme="1"/>
      <name val="Calibri"/>
      <family val="2"/>
      <scheme val="minor"/>
    </font>
    <font>
      <sz val="11"/>
      <color theme="1"/>
      <name val="Calibri"/>
      <family val="2"/>
      <scheme val="minor"/>
    </font>
    <font>
      <sz val="8"/>
      <name val="Calibri"/>
      <family val="2"/>
      <scheme val="minor"/>
    </font>
    <font>
      <b/>
      <sz val="11"/>
      <name val="Calibri"/>
      <family val="2"/>
      <scheme val="minor"/>
    </font>
    <font>
      <b/>
      <i/>
      <sz val="11"/>
      <color theme="1"/>
      <name val="Calibri"/>
      <family val="2"/>
      <scheme val="minor"/>
    </font>
    <font>
      <b/>
      <sz val="14"/>
      <color theme="1"/>
      <name val="Calibri"/>
      <family val="2"/>
      <scheme val="minor"/>
    </font>
  </fonts>
  <fills count="7">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8" tint="0.59999389629810485"/>
        <bgColor theme="4" tint="0.79998168889431442"/>
      </patternFill>
    </fill>
  </fills>
  <borders count="8">
    <border>
      <left/>
      <right/>
      <top/>
      <bottom/>
      <diagonal/>
    </border>
    <border>
      <left/>
      <right/>
      <top style="dotted">
        <color theme="0" tint="-0.24994659260841701"/>
      </top>
      <bottom style="dotted">
        <color theme="0" tint="-0.2499465926084170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4" fontId="3" fillId="0" borderId="0" applyFont="0" applyFill="0" applyBorder="0" applyAlignment="0" applyProtection="0"/>
  </cellStyleXfs>
  <cellXfs count="33">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0" fillId="0" borderId="0" xfId="0" applyAlignment="1">
      <alignment horizontal="center"/>
    </xf>
    <xf numFmtId="166" fontId="0" fillId="0" borderId="0" xfId="0" applyNumberFormat="1"/>
    <xf numFmtId="8" fontId="0" fillId="0" borderId="0" xfId="0" applyNumberFormat="1"/>
    <xf numFmtId="0" fontId="5" fillId="4" borderId="3" xfId="0" applyFont="1" applyFill="1" applyBorder="1"/>
    <xf numFmtId="3" fontId="0" fillId="0" borderId="5" xfId="1" applyNumberFormat="1" applyFont="1" applyBorder="1"/>
    <xf numFmtId="3" fontId="0" fillId="0" borderId="5" xfId="0" applyNumberFormat="1" applyBorder="1"/>
    <xf numFmtId="166" fontId="0" fillId="0" borderId="6" xfId="0" applyNumberFormat="1" applyBorder="1"/>
    <xf numFmtId="3" fontId="0" fillId="0" borderId="7" xfId="0" applyNumberFormat="1" applyBorder="1"/>
    <xf numFmtId="0" fontId="0" fillId="5" borderId="2" xfId="0" applyFill="1" applyBorder="1"/>
    <xf numFmtId="0" fontId="0" fillId="6" borderId="2" xfId="0" applyFill="1" applyBorder="1"/>
    <xf numFmtId="0" fontId="0" fillId="0" borderId="0" xfId="0" pivotButton="1"/>
    <xf numFmtId="0" fontId="0" fillId="0" borderId="0" xfId="0" applyAlignment="1">
      <alignment horizontal="left"/>
    </xf>
    <xf numFmtId="167" fontId="0" fillId="0" borderId="0" xfId="0" applyNumberFormat="1"/>
    <xf numFmtId="0" fontId="0" fillId="0" borderId="0" xfId="0" applyAlignment="1">
      <alignment horizontal="left" indent="1"/>
    </xf>
    <xf numFmtId="0" fontId="7" fillId="0" borderId="0" xfId="0" applyFont="1" applyAlignment="1">
      <alignment horizontal="center"/>
    </xf>
    <xf numFmtId="0" fontId="2" fillId="0" borderId="0" xfId="0" applyFont="1" applyAlignment="1">
      <alignment horizontal="center"/>
    </xf>
    <xf numFmtId="0" fontId="6" fillId="0" borderId="0" xfId="0" applyFont="1" applyAlignment="1">
      <alignment horizontal="center"/>
    </xf>
    <xf numFmtId="0" fontId="5" fillId="4" borderId="3" xfId="0" applyFont="1" applyFill="1" applyBorder="1" applyAlignment="1">
      <alignment horizontal="center"/>
    </xf>
    <xf numFmtId="0" fontId="5" fillId="4" borderId="4" xfId="0" applyFont="1" applyFill="1" applyBorder="1" applyAlignment="1">
      <alignment horizontal="center"/>
    </xf>
    <xf numFmtId="0" fontId="0" fillId="0" borderId="0" xfId="0" applyNumberFormat="1"/>
    <xf numFmtId="2" fontId="0" fillId="0" borderId="0" xfId="0" applyNumberFormat="1"/>
  </cellXfs>
  <cellStyles count="2">
    <cellStyle name="Currency" xfId="1" builtinId="4"/>
    <cellStyle name="Normal" xfId="0" builtinId="0"/>
  </cellStyles>
  <dxfs count="14">
    <dxf>
      <font>
        <color rgb="FF9C0006"/>
      </font>
      <fill>
        <patternFill>
          <bgColor rgb="FFFFC7CE"/>
        </patternFill>
      </fill>
    </dxf>
    <dxf>
      <fill>
        <patternFill>
          <bgColor rgb="FFFFC7CE"/>
        </patternFill>
      </fill>
    </dxf>
    <dxf>
      <font>
        <color rgb="FF9C0006"/>
      </font>
      <fill>
        <patternFill>
          <bgColor rgb="FFFFC7CE"/>
        </patternFill>
      </fil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6" formatCode="_-[$$-409]* #,##0.00_ ;_-[$$-409]* \-#,##0.00\ ;_-[$$-409]* &quot;-&quot;??_ ;_-@_ "/>
    </dxf>
    <dxf>
      <numFmt numFmtId="3" formatCode="#,##0"/>
    </dxf>
    <dxf>
      <numFmt numFmtId="164" formatCode="&quot;$&quot;#,##0_);[Red]\(&quot;$&quot;#,##0\)"/>
    </dxf>
    <dxf>
      <font>
        <b val="0"/>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Table" Target="pivotTables/pivotTable1.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a:t>
            </a:r>
            <a:r>
              <a:rPr lang="en-IN" baseline="0"/>
              <a:t> Per Units</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Count of Amount</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20"/>
              <c:pt idx="0">
                <c:v>0</c:v>
              </c:pt>
              <c:pt idx="1">
                <c:v>3</c:v>
              </c:pt>
              <c:pt idx="2">
                <c:v>6</c:v>
              </c:pt>
              <c:pt idx="3">
                <c:v>9</c:v>
              </c:pt>
              <c:pt idx="4">
                <c:v>12</c:v>
              </c:pt>
              <c:pt idx="5">
                <c:v>15</c:v>
              </c:pt>
              <c:pt idx="6">
                <c:v>18</c:v>
              </c:pt>
              <c:pt idx="7">
                <c:v>21</c:v>
              </c:pt>
              <c:pt idx="8">
                <c:v>24</c:v>
              </c:pt>
              <c:pt idx="9">
                <c:v>27</c:v>
              </c:pt>
              <c:pt idx="10">
                <c:v>30</c:v>
              </c:pt>
              <c:pt idx="11">
                <c:v>36</c:v>
              </c:pt>
              <c:pt idx="12">
                <c:v>39</c:v>
              </c:pt>
              <c:pt idx="13">
                <c:v>42</c:v>
              </c:pt>
              <c:pt idx="14">
                <c:v>45</c:v>
              </c:pt>
              <c:pt idx="15">
                <c:v>48</c:v>
              </c:pt>
              <c:pt idx="16">
                <c:v>51</c:v>
              </c:pt>
              <c:pt idx="17">
                <c:v>54</c:v>
              </c:pt>
              <c:pt idx="18">
                <c:v>57</c:v>
              </c:pt>
              <c:pt idx="19">
                <c:v>60</c:v>
              </c:pt>
              <c:pt idx="20">
                <c:v>63</c:v>
              </c:pt>
              <c:pt idx="21">
                <c:v>66</c:v>
              </c:pt>
              <c:pt idx="22">
                <c:v>69</c:v>
              </c:pt>
              <c:pt idx="23">
                <c:v>72</c:v>
              </c:pt>
              <c:pt idx="24">
                <c:v>75</c:v>
              </c:pt>
              <c:pt idx="25">
                <c:v>78</c:v>
              </c:pt>
              <c:pt idx="26">
                <c:v>81</c:v>
              </c:pt>
              <c:pt idx="27">
                <c:v>84</c:v>
              </c:pt>
              <c:pt idx="28">
                <c:v>87</c:v>
              </c:pt>
              <c:pt idx="29">
                <c:v>90</c:v>
              </c:pt>
              <c:pt idx="30">
                <c:v>93</c:v>
              </c:pt>
              <c:pt idx="31">
                <c:v>96</c:v>
              </c:pt>
              <c:pt idx="32">
                <c:v>99</c:v>
              </c:pt>
              <c:pt idx="33">
                <c:v>102</c:v>
              </c:pt>
              <c:pt idx="34">
                <c:v>105</c:v>
              </c:pt>
              <c:pt idx="35">
                <c:v>111</c:v>
              </c:pt>
              <c:pt idx="36">
                <c:v>114</c:v>
              </c:pt>
              <c:pt idx="37">
                <c:v>117</c:v>
              </c:pt>
              <c:pt idx="38">
                <c:v>120</c:v>
              </c:pt>
              <c:pt idx="39">
                <c:v>123</c:v>
              </c:pt>
              <c:pt idx="40">
                <c:v>126</c:v>
              </c:pt>
              <c:pt idx="41">
                <c:v>129</c:v>
              </c:pt>
              <c:pt idx="42">
                <c:v>135</c:v>
              </c:pt>
              <c:pt idx="43">
                <c:v>138</c:v>
              </c:pt>
              <c:pt idx="44">
                <c:v>141</c:v>
              </c:pt>
              <c:pt idx="45">
                <c:v>144</c:v>
              </c:pt>
              <c:pt idx="46">
                <c:v>147</c:v>
              </c:pt>
              <c:pt idx="47">
                <c:v>150</c:v>
              </c:pt>
              <c:pt idx="48">
                <c:v>153</c:v>
              </c:pt>
              <c:pt idx="49">
                <c:v>156</c:v>
              </c:pt>
              <c:pt idx="50">
                <c:v>159</c:v>
              </c:pt>
              <c:pt idx="51">
                <c:v>162</c:v>
              </c:pt>
              <c:pt idx="52">
                <c:v>165</c:v>
              </c:pt>
              <c:pt idx="53">
                <c:v>168</c:v>
              </c:pt>
              <c:pt idx="54">
                <c:v>171</c:v>
              </c:pt>
              <c:pt idx="55">
                <c:v>174</c:v>
              </c:pt>
              <c:pt idx="56">
                <c:v>177</c:v>
              </c:pt>
              <c:pt idx="57">
                <c:v>183</c:v>
              </c:pt>
              <c:pt idx="58">
                <c:v>186</c:v>
              </c:pt>
              <c:pt idx="59">
                <c:v>189</c:v>
              </c:pt>
              <c:pt idx="60">
                <c:v>192</c:v>
              </c:pt>
              <c:pt idx="61">
                <c:v>195</c:v>
              </c:pt>
              <c:pt idx="62">
                <c:v>198</c:v>
              </c:pt>
              <c:pt idx="63">
                <c:v>201</c:v>
              </c:pt>
              <c:pt idx="64">
                <c:v>204</c:v>
              </c:pt>
              <c:pt idx="65">
                <c:v>207</c:v>
              </c:pt>
              <c:pt idx="66">
                <c:v>210</c:v>
              </c:pt>
              <c:pt idx="67">
                <c:v>213</c:v>
              </c:pt>
              <c:pt idx="68">
                <c:v>216</c:v>
              </c:pt>
              <c:pt idx="69">
                <c:v>219</c:v>
              </c:pt>
              <c:pt idx="70">
                <c:v>225</c:v>
              </c:pt>
              <c:pt idx="71">
                <c:v>228</c:v>
              </c:pt>
              <c:pt idx="72">
                <c:v>231</c:v>
              </c:pt>
              <c:pt idx="73">
                <c:v>234</c:v>
              </c:pt>
              <c:pt idx="74">
                <c:v>237</c:v>
              </c:pt>
              <c:pt idx="75">
                <c:v>240</c:v>
              </c:pt>
              <c:pt idx="76">
                <c:v>243</c:v>
              </c:pt>
              <c:pt idx="77">
                <c:v>246</c:v>
              </c:pt>
              <c:pt idx="78">
                <c:v>249</c:v>
              </c:pt>
              <c:pt idx="79">
                <c:v>252</c:v>
              </c:pt>
              <c:pt idx="80">
                <c:v>255</c:v>
              </c:pt>
              <c:pt idx="81">
                <c:v>258</c:v>
              </c:pt>
              <c:pt idx="82">
                <c:v>261</c:v>
              </c:pt>
              <c:pt idx="83">
                <c:v>270</c:v>
              </c:pt>
              <c:pt idx="84">
                <c:v>273</c:v>
              </c:pt>
              <c:pt idx="85">
                <c:v>276</c:v>
              </c:pt>
              <c:pt idx="86">
                <c:v>279</c:v>
              </c:pt>
              <c:pt idx="87">
                <c:v>282</c:v>
              </c:pt>
              <c:pt idx="88">
                <c:v>288</c:v>
              </c:pt>
              <c:pt idx="89">
                <c:v>297</c:v>
              </c:pt>
              <c:pt idx="90">
                <c:v>300</c:v>
              </c:pt>
              <c:pt idx="91">
                <c:v>303</c:v>
              </c:pt>
              <c:pt idx="92">
                <c:v>306</c:v>
              </c:pt>
              <c:pt idx="93">
                <c:v>309</c:v>
              </c:pt>
              <c:pt idx="94">
                <c:v>312</c:v>
              </c:pt>
              <c:pt idx="95">
                <c:v>324</c:v>
              </c:pt>
              <c:pt idx="96">
                <c:v>327</c:v>
              </c:pt>
              <c:pt idx="97">
                <c:v>333</c:v>
              </c:pt>
              <c:pt idx="98">
                <c:v>339</c:v>
              </c:pt>
              <c:pt idx="99">
                <c:v>342</c:v>
              </c:pt>
              <c:pt idx="100">
                <c:v>348</c:v>
              </c:pt>
              <c:pt idx="101">
                <c:v>357</c:v>
              </c:pt>
              <c:pt idx="102">
                <c:v>363</c:v>
              </c:pt>
              <c:pt idx="103">
                <c:v>366</c:v>
              </c:pt>
              <c:pt idx="104">
                <c:v>369</c:v>
              </c:pt>
              <c:pt idx="105">
                <c:v>372</c:v>
              </c:pt>
              <c:pt idx="106">
                <c:v>378</c:v>
              </c:pt>
              <c:pt idx="107">
                <c:v>402</c:v>
              </c:pt>
              <c:pt idx="108">
                <c:v>405</c:v>
              </c:pt>
              <c:pt idx="109">
                <c:v>414</c:v>
              </c:pt>
              <c:pt idx="110">
                <c:v>432</c:v>
              </c:pt>
              <c:pt idx="111">
                <c:v>447</c:v>
              </c:pt>
              <c:pt idx="112">
                <c:v>456</c:v>
              </c:pt>
              <c:pt idx="113">
                <c:v>459</c:v>
              </c:pt>
              <c:pt idx="114">
                <c:v>462</c:v>
              </c:pt>
              <c:pt idx="115">
                <c:v>492</c:v>
              </c:pt>
              <c:pt idx="116">
                <c:v>504</c:v>
              </c:pt>
              <c:pt idx="117">
                <c:v>510</c:v>
              </c:pt>
              <c:pt idx="118">
                <c:v>519</c:v>
              </c:pt>
              <c:pt idx="119">
                <c:v>525</c:v>
              </c:pt>
            </c:strLit>
          </c:cat>
          <c:val>
            <c:numLit>
              <c:formatCode>General</c:formatCode>
              <c:ptCount val="120"/>
              <c:pt idx="0">
                <c:v>1</c:v>
              </c:pt>
              <c:pt idx="1">
                <c:v>4</c:v>
              </c:pt>
              <c:pt idx="2">
                <c:v>3</c:v>
              </c:pt>
              <c:pt idx="3">
                <c:v>5</c:v>
              </c:pt>
              <c:pt idx="4">
                <c:v>2</c:v>
              </c:pt>
              <c:pt idx="5">
                <c:v>4</c:v>
              </c:pt>
              <c:pt idx="6">
                <c:v>3</c:v>
              </c:pt>
              <c:pt idx="7">
                <c:v>7</c:v>
              </c:pt>
              <c:pt idx="8">
                <c:v>2</c:v>
              </c:pt>
              <c:pt idx="9">
                <c:v>6</c:v>
              </c:pt>
              <c:pt idx="10">
                <c:v>6</c:v>
              </c:pt>
              <c:pt idx="11">
                <c:v>5</c:v>
              </c:pt>
              <c:pt idx="12">
                <c:v>5</c:v>
              </c:pt>
              <c:pt idx="13">
                <c:v>4</c:v>
              </c:pt>
              <c:pt idx="14">
                <c:v>4</c:v>
              </c:pt>
              <c:pt idx="15">
                <c:v>7</c:v>
              </c:pt>
              <c:pt idx="16">
                <c:v>4</c:v>
              </c:pt>
              <c:pt idx="17">
                <c:v>6</c:v>
              </c:pt>
              <c:pt idx="18">
                <c:v>1</c:v>
              </c:pt>
              <c:pt idx="19">
                <c:v>1</c:v>
              </c:pt>
              <c:pt idx="20">
                <c:v>5</c:v>
              </c:pt>
              <c:pt idx="21">
                <c:v>1</c:v>
              </c:pt>
              <c:pt idx="22">
                <c:v>1</c:v>
              </c:pt>
              <c:pt idx="23">
                <c:v>4</c:v>
              </c:pt>
              <c:pt idx="24">
                <c:v>9</c:v>
              </c:pt>
              <c:pt idx="25">
                <c:v>2</c:v>
              </c:pt>
              <c:pt idx="26">
                <c:v>4</c:v>
              </c:pt>
              <c:pt idx="27">
                <c:v>3</c:v>
              </c:pt>
              <c:pt idx="28">
                <c:v>6</c:v>
              </c:pt>
              <c:pt idx="29">
                <c:v>3</c:v>
              </c:pt>
              <c:pt idx="30">
                <c:v>5</c:v>
              </c:pt>
              <c:pt idx="31">
                <c:v>3</c:v>
              </c:pt>
              <c:pt idx="32">
                <c:v>2</c:v>
              </c:pt>
              <c:pt idx="33">
                <c:v>6</c:v>
              </c:pt>
              <c:pt idx="34">
                <c:v>1</c:v>
              </c:pt>
              <c:pt idx="35">
                <c:v>1</c:v>
              </c:pt>
              <c:pt idx="36">
                <c:v>3</c:v>
              </c:pt>
              <c:pt idx="37">
                <c:v>3</c:v>
              </c:pt>
              <c:pt idx="38">
                <c:v>3</c:v>
              </c:pt>
              <c:pt idx="39">
                <c:v>5</c:v>
              </c:pt>
              <c:pt idx="40">
                <c:v>5</c:v>
              </c:pt>
              <c:pt idx="41">
                <c:v>1</c:v>
              </c:pt>
              <c:pt idx="42">
                <c:v>4</c:v>
              </c:pt>
              <c:pt idx="43">
                <c:v>2</c:v>
              </c:pt>
              <c:pt idx="44">
                <c:v>2</c:v>
              </c:pt>
              <c:pt idx="45">
                <c:v>4</c:v>
              </c:pt>
              <c:pt idx="46">
                <c:v>1</c:v>
              </c:pt>
              <c:pt idx="47">
                <c:v>4</c:v>
              </c:pt>
              <c:pt idx="48">
                <c:v>1</c:v>
              </c:pt>
              <c:pt idx="49">
                <c:v>3</c:v>
              </c:pt>
              <c:pt idx="50">
                <c:v>2</c:v>
              </c:pt>
              <c:pt idx="51">
                <c:v>3</c:v>
              </c:pt>
              <c:pt idx="52">
                <c:v>1</c:v>
              </c:pt>
              <c:pt idx="53">
                <c:v>3</c:v>
              </c:pt>
              <c:pt idx="54">
                <c:v>2</c:v>
              </c:pt>
              <c:pt idx="55">
                <c:v>4</c:v>
              </c:pt>
              <c:pt idx="56">
                <c:v>3</c:v>
              </c:pt>
              <c:pt idx="57">
                <c:v>2</c:v>
              </c:pt>
              <c:pt idx="58">
                <c:v>1</c:v>
              </c:pt>
              <c:pt idx="59">
                <c:v>4</c:v>
              </c:pt>
              <c:pt idx="60">
                <c:v>1</c:v>
              </c:pt>
              <c:pt idx="61">
                <c:v>3</c:v>
              </c:pt>
              <c:pt idx="62">
                <c:v>1</c:v>
              </c:pt>
              <c:pt idx="63">
                <c:v>4</c:v>
              </c:pt>
              <c:pt idx="64">
                <c:v>5</c:v>
              </c:pt>
              <c:pt idx="65">
                <c:v>3</c:v>
              </c:pt>
              <c:pt idx="66">
                <c:v>2</c:v>
              </c:pt>
              <c:pt idx="67">
                <c:v>2</c:v>
              </c:pt>
              <c:pt idx="68">
                <c:v>1</c:v>
              </c:pt>
              <c:pt idx="69">
                <c:v>1</c:v>
              </c:pt>
              <c:pt idx="70">
                <c:v>3</c:v>
              </c:pt>
              <c:pt idx="71">
                <c:v>1</c:v>
              </c:pt>
              <c:pt idx="72">
                <c:v>2</c:v>
              </c:pt>
              <c:pt idx="73">
                <c:v>3</c:v>
              </c:pt>
              <c:pt idx="74">
                <c:v>1</c:v>
              </c:pt>
              <c:pt idx="75">
                <c:v>2</c:v>
              </c:pt>
              <c:pt idx="76">
                <c:v>1</c:v>
              </c:pt>
              <c:pt idx="77">
                <c:v>4</c:v>
              </c:pt>
              <c:pt idx="78">
                <c:v>1</c:v>
              </c:pt>
              <c:pt idx="79">
                <c:v>2</c:v>
              </c:pt>
              <c:pt idx="80">
                <c:v>1</c:v>
              </c:pt>
              <c:pt idx="81">
                <c:v>1</c:v>
              </c:pt>
              <c:pt idx="82">
                <c:v>1</c:v>
              </c:pt>
              <c:pt idx="83">
                <c:v>2</c:v>
              </c:pt>
              <c:pt idx="84">
                <c:v>1</c:v>
              </c:pt>
              <c:pt idx="85">
                <c:v>2</c:v>
              </c:pt>
              <c:pt idx="86">
                <c:v>2</c:v>
              </c:pt>
              <c:pt idx="87">
                <c:v>1</c:v>
              </c:pt>
              <c:pt idx="88">
                <c:v>4</c:v>
              </c:pt>
              <c:pt idx="89">
                <c:v>1</c:v>
              </c:pt>
              <c:pt idx="90">
                <c:v>2</c:v>
              </c:pt>
              <c:pt idx="91">
                <c:v>3</c:v>
              </c:pt>
              <c:pt idx="92">
                <c:v>3</c:v>
              </c:pt>
              <c:pt idx="93">
                <c:v>1</c:v>
              </c:pt>
              <c:pt idx="94">
                <c:v>2</c:v>
              </c:pt>
              <c:pt idx="95">
                <c:v>1</c:v>
              </c:pt>
              <c:pt idx="96">
                <c:v>1</c:v>
              </c:pt>
              <c:pt idx="97">
                <c:v>1</c:v>
              </c:pt>
              <c:pt idx="98">
                <c:v>1</c:v>
              </c:pt>
              <c:pt idx="99">
                <c:v>1</c:v>
              </c:pt>
              <c:pt idx="100">
                <c:v>2</c:v>
              </c:pt>
              <c:pt idx="101">
                <c:v>1</c:v>
              </c:pt>
              <c:pt idx="102">
                <c:v>1</c:v>
              </c:pt>
              <c:pt idx="103">
                <c:v>2</c:v>
              </c:pt>
              <c:pt idx="104">
                <c:v>1</c:v>
              </c:pt>
              <c:pt idx="105">
                <c:v>1</c:v>
              </c:pt>
              <c:pt idx="106">
                <c:v>1</c:v>
              </c:pt>
              <c:pt idx="107">
                <c:v>1</c:v>
              </c:pt>
              <c:pt idx="108">
                <c:v>1</c:v>
              </c:pt>
              <c:pt idx="109">
                <c:v>1</c:v>
              </c:pt>
              <c:pt idx="110">
                <c:v>1</c:v>
              </c:pt>
              <c:pt idx="111">
                <c:v>1</c:v>
              </c:pt>
              <c:pt idx="112">
                <c:v>1</c:v>
              </c:pt>
              <c:pt idx="113">
                <c:v>2</c:v>
              </c:pt>
              <c:pt idx="114">
                <c:v>1</c:v>
              </c:pt>
              <c:pt idx="115">
                <c:v>1</c:v>
              </c:pt>
              <c:pt idx="116">
                <c:v>1</c:v>
              </c:pt>
              <c:pt idx="117">
                <c:v>1</c:v>
              </c:pt>
              <c:pt idx="118">
                <c:v>1</c:v>
              </c:pt>
              <c:pt idx="119">
                <c:v>1</c:v>
              </c:pt>
            </c:numLit>
          </c:val>
          <c:extLst>
            <c:ext xmlns:c16="http://schemas.microsoft.com/office/drawing/2014/chart" uri="{C3380CC4-5D6E-409C-BE32-E72D297353CC}">
              <c16:uniqueId val="{00000004-70F8-4CC7-93D5-D3C7426CC99D}"/>
            </c:ext>
          </c:extLst>
        </c:ser>
        <c:ser>
          <c:idx val="1"/>
          <c:order val="1"/>
          <c:tx>
            <c:v>Sum of Amount</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20"/>
              <c:pt idx="0">
                <c:v>0</c:v>
              </c:pt>
              <c:pt idx="1">
                <c:v>3</c:v>
              </c:pt>
              <c:pt idx="2">
                <c:v>6</c:v>
              </c:pt>
              <c:pt idx="3">
                <c:v>9</c:v>
              </c:pt>
              <c:pt idx="4">
                <c:v>12</c:v>
              </c:pt>
              <c:pt idx="5">
                <c:v>15</c:v>
              </c:pt>
              <c:pt idx="6">
                <c:v>18</c:v>
              </c:pt>
              <c:pt idx="7">
                <c:v>21</c:v>
              </c:pt>
              <c:pt idx="8">
                <c:v>24</c:v>
              </c:pt>
              <c:pt idx="9">
                <c:v>27</c:v>
              </c:pt>
              <c:pt idx="10">
                <c:v>30</c:v>
              </c:pt>
              <c:pt idx="11">
                <c:v>36</c:v>
              </c:pt>
              <c:pt idx="12">
                <c:v>39</c:v>
              </c:pt>
              <c:pt idx="13">
                <c:v>42</c:v>
              </c:pt>
              <c:pt idx="14">
                <c:v>45</c:v>
              </c:pt>
              <c:pt idx="15">
                <c:v>48</c:v>
              </c:pt>
              <c:pt idx="16">
                <c:v>51</c:v>
              </c:pt>
              <c:pt idx="17">
                <c:v>54</c:v>
              </c:pt>
              <c:pt idx="18">
                <c:v>57</c:v>
              </c:pt>
              <c:pt idx="19">
                <c:v>60</c:v>
              </c:pt>
              <c:pt idx="20">
                <c:v>63</c:v>
              </c:pt>
              <c:pt idx="21">
                <c:v>66</c:v>
              </c:pt>
              <c:pt idx="22">
                <c:v>69</c:v>
              </c:pt>
              <c:pt idx="23">
                <c:v>72</c:v>
              </c:pt>
              <c:pt idx="24">
                <c:v>75</c:v>
              </c:pt>
              <c:pt idx="25">
                <c:v>78</c:v>
              </c:pt>
              <c:pt idx="26">
                <c:v>81</c:v>
              </c:pt>
              <c:pt idx="27">
                <c:v>84</c:v>
              </c:pt>
              <c:pt idx="28">
                <c:v>87</c:v>
              </c:pt>
              <c:pt idx="29">
                <c:v>90</c:v>
              </c:pt>
              <c:pt idx="30">
                <c:v>93</c:v>
              </c:pt>
              <c:pt idx="31">
                <c:v>96</c:v>
              </c:pt>
              <c:pt idx="32">
                <c:v>99</c:v>
              </c:pt>
              <c:pt idx="33">
                <c:v>102</c:v>
              </c:pt>
              <c:pt idx="34">
                <c:v>105</c:v>
              </c:pt>
              <c:pt idx="35">
                <c:v>111</c:v>
              </c:pt>
              <c:pt idx="36">
                <c:v>114</c:v>
              </c:pt>
              <c:pt idx="37">
                <c:v>117</c:v>
              </c:pt>
              <c:pt idx="38">
                <c:v>120</c:v>
              </c:pt>
              <c:pt idx="39">
                <c:v>123</c:v>
              </c:pt>
              <c:pt idx="40">
                <c:v>126</c:v>
              </c:pt>
              <c:pt idx="41">
                <c:v>129</c:v>
              </c:pt>
              <c:pt idx="42">
                <c:v>135</c:v>
              </c:pt>
              <c:pt idx="43">
                <c:v>138</c:v>
              </c:pt>
              <c:pt idx="44">
                <c:v>141</c:v>
              </c:pt>
              <c:pt idx="45">
                <c:v>144</c:v>
              </c:pt>
              <c:pt idx="46">
                <c:v>147</c:v>
              </c:pt>
              <c:pt idx="47">
                <c:v>150</c:v>
              </c:pt>
              <c:pt idx="48">
                <c:v>153</c:v>
              </c:pt>
              <c:pt idx="49">
                <c:v>156</c:v>
              </c:pt>
              <c:pt idx="50">
                <c:v>159</c:v>
              </c:pt>
              <c:pt idx="51">
                <c:v>162</c:v>
              </c:pt>
              <c:pt idx="52">
                <c:v>165</c:v>
              </c:pt>
              <c:pt idx="53">
                <c:v>168</c:v>
              </c:pt>
              <c:pt idx="54">
                <c:v>171</c:v>
              </c:pt>
              <c:pt idx="55">
                <c:v>174</c:v>
              </c:pt>
              <c:pt idx="56">
                <c:v>177</c:v>
              </c:pt>
              <c:pt idx="57">
                <c:v>183</c:v>
              </c:pt>
              <c:pt idx="58">
                <c:v>186</c:v>
              </c:pt>
              <c:pt idx="59">
                <c:v>189</c:v>
              </c:pt>
              <c:pt idx="60">
                <c:v>192</c:v>
              </c:pt>
              <c:pt idx="61">
                <c:v>195</c:v>
              </c:pt>
              <c:pt idx="62">
                <c:v>198</c:v>
              </c:pt>
              <c:pt idx="63">
                <c:v>201</c:v>
              </c:pt>
              <c:pt idx="64">
                <c:v>204</c:v>
              </c:pt>
              <c:pt idx="65">
                <c:v>207</c:v>
              </c:pt>
              <c:pt idx="66">
                <c:v>210</c:v>
              </c:pt>
              <c:pt idx="67">
                <c:v>213</c:v>
              </c:pt>
              <c:pt idx="68">
                <c:v>216</c:v>
              </c:pt>
              <c:pt idx="69">
                <c:v>219</c:v>
              </c:pt>
              <c:pt idx="70">
                <c:v>225</c:v>
              </c:pt>
              <c:pt idx="71">
                <c:v>228</c:v>
              </c:pt>
              <c:pt idx="72">
                <c:v>231</c:v>
              </c:pt>
              <c:pt idx="73">
                <c:v>234</c:v>
              </c:pt>
              <c:pt idx="74">
                <c:v>237</c:v>
              </c:pt>
              <c:pt idx="75">
                <c:v>240</c:v>
              </c:pt>
              <c:pt idx="76">
                <c:v>243</c:v>
              </c:pt>
              <c:pt idx="77">
                <c:v>246</c:v>
              </c:pt>
              <c:pt idx="78">
                <c:v>249</c:v>
              </c:pt>
              <c:pt idx="79">
                <c:v>252</c:v>
              </c:pt>
              <c:pt idx="80">
                <c:v>255</c:v>
              </c:pt>
              <c:pt idx="81">
                <c:v>258</c:v>
              </c:pt>
              <c:pt idx="82">
                <c:v>261</c:v>
              </c:pt>
              <c:pt idx="83">
                <c:v>270</c:v>
              </c:pt>
              <c:pt idx="84">
                <c:v>273</c:v>
              </c:pt>
              <c:pt idx="85">
                <c:v>276</c:v>
              </c:pt>
              <c:pt idx="86">
                <c:v>279</c:v>
              </c:pt>
              <c:pt idx="87">
                <c:v>282</c:v>
              </c:pt>
              <c:pt idx="88">
                <c:v>288</c:v>
              </c:pt>
              <c:pt idx="89">
                <c:v>297</c:v>
              </c:pt>
              <c:pt idx="90">
                <c:v>300</c:v>
              </c:pt>
              <c:pt idx="91">
                <c:v>303</c:v>
              </c:pt>
              <c:pt idx="92">
                <c:v>306</c:v>
              </c:pt>
              <c:pt idx="93">
                <c:v>309</c:v>
              </c:pt>
              <c:pt idx="94">
                <c:v>312</c:v>
              </c:pt>
              <c:pt idx="95">
                <c:v>324</c:v>
              </c:pt>
              <c:pt idx="96">
                <c:v>327</c:v>
              </c:pt>
              <c:pt idx="97">
                <c:v>333</c:v>
              </c:pt>
              <c:pt idx="98">
                <c:v>339</c:v>
              </c:pt>
              <c:pt idx="99">
                <c:v>342</c:v>
              </c:pt>
              <c:pt idx="100">
                <c:v>348</c:v>
              </c:pt>
              <c:pt idx="101">
                <c:v>357</c:v>
              </c:pt>
              <c:pt idx="102">
                <c:v>363</c:v>
              </c:pt>
              <c:pt idx="103">
                <c:v>366</c:v>
              </c:pt>
              <c:pt idx="104">
                <c:v>369</c:v>
              </c:pt>
              <c:pt idx="105">
                <c:v>372</c:v>
              </c:pt>
              <c:pt idx="106">
                <c:v>378</c:v>
              </c:pt>
              <c:pt idx="107">
                <c:v>402</c:v>
              </c:pt>
              <c:pt idx="108">
                <c:v>405</c:v>
              </c:pt>
              <c:pt idx="109">
                <c:v>414</c:v>
              </c:pt>
              <c:pt idx="110">
                <c:v>432</c:v>
              </c:pt>
              <c:pt idx="111">
                <c:v>447</c:v>
              </c:pt>
              <c:pt idx="112">
                <c:v>456</c:v>
              </c:pt>
              <c:pt idx="113">
                <c:v>459</c:v>
              </c:pt>
              <c:pt idx="114">
                <c:v>462</c:v>
              </c:pt>
              <c:pt idx="115">
                <c:v>492</c:v>
              </c:pt>
              <c:pt idx="116">
                <c:v>504</c:v>
              </c:pt>
              <c:pt idx="117">
                <c:v>510</c:v>
              </c:pt>
              <c:pt idx="118">
                <c:v>519</c:v>
              </c:pt>
              <c:pt idx="119">
                <c:v>525</c:v>
              </c:pt>
            </c:strLit>
          </c:cat>
          <c:val>
            <c:numLit>
              <c:formatCode>General</c:formatCode>
              <c:ptCount val="120"/>
              <c:pt idx="0">
                <c:v>5306</c:v>
              </c:pt>
              <c:pt idx="1">
                <c:v>18564</c:v>
              </c:pt>
              <c:pt idx="2">
                <c:v>10318</c:v>
              </c:pt>
              <c:pt idx="3">
                <c:v>19194</c:v>
              </c:pt>
              <c:pt idx="4">
                <c:v>10808</c:v>
              </c:pt>
              <c:pt idx="5">
                <c:v>10724</c:v>
              </c:pt>
              <c:pt idx="6">
                <c:v>4102</c:v>
              </c:pt>
              <c:pt idx="7">
                <c:v>42616</c:v>
              </c:pt>
              <c:pt idx="8">
                <c:v>7882</c:v>
              </c:pt>
              <c:pt idx="9">
                <c:v>29295</c:v>
              </c:pt>
              <c:pt idx="10">
                <c:v>43470</c:v>
              </c:pt>
              <c:pt idx="11">
                <c:v>22169</c:v>
              </c:pt>
              <c:pt idx="12">
                <c:v>30751</c:v>
              </c:pt>
              <c:pt idx="13">
                <c:v>23373</c:v>
              </c:pt>
              <c:pt idx="14">
                <c:v>19222</c:v>
              </c:pt>
              <c:pt idx="15">
                <c:v>17899</c:v>
              </c:pt>
              <c:pt idx="16">
                <c:v>9555</c:v>
              </c:pt>
              <c:pt idx="17">
                <c:v>20741</c:v>
              </c:pt>
              <c:pt idx="18">
                <c:v>9051</c:v>
              </c:pt>
              <c:pt idx="19">
                <c:v>4137</c:v>
              </c:pt>
              <c:pt idx="20">
                <c:v>15155</c:v>
              </c:pt>
              <c:pt idx="21">
                <c:v>2114</c:v>
              </c:pt>
              <c:pt idx="22">
                <c:v>4760</c:v>
              </c:pt>
              <c:pt idx="23">
                <c:v>17577</c:v>
              </c:pt>
              <c:pt idx="24">
                <c:v>23023</c:v>
              </c:pt>
              <c:pt idx="25">
                <c:v>8456</c:v>
              </c:pt>
              <c:pt idx="26">
                <c:v>18879</c:v>
              </c:pt>
              <c:pt idx="27">
                <c:v>10962</c:v>
              </c:pt>
              <c:pt idx="28">
                <c:v>19222</c:v>
              </c:pt>
              <c:pt idx="29">
                <c:v>20468</c:v>
              </c:pt>
              <c:pt idx="30">
                <c:v>14868</c:v>
              </c:pt>
              <c:pt idx="31">
                <c:v>12313</c:v>
              </c:pt>
              <c:pt idx="32">
                <c:v>3045</c:v>
              </c:pt>
              <c:pt idx="33">
                <c:v>22421</c:v>
              </c:pt>
              <c:pt idx="34">
                <c:v>1526</c:v>
              </c:pt>
              <c:pt idx="35">
                <c:v>4487</c:v>
              </c:pt>
              <c:pt idx="36">
                <c:v>6559</c:v>
              </c:pt>
              <c:pt idx="37">
                <c:v>6377</c:v>
              </c:pt>
              <c:pt idx="38">
                <c:v>20230</c:v>
              </c:pt>
              <c:pt idx="39">
                <c:v>17283</c:v>
              </c:pt>
              <c:pt idx="40">
                <c:v>17787</c:v>
              </c:pt>
              <c:pt idx="41">
                <c:v>847</c:v>
              </c:pt>
              <c:pt idx="42">
                <c:v>4648</c:v>
              </c:pt>
              <c:pt idx="43">
                <c:v>13776</c:v>
              </c:pt>
              <c:pt idx="44">
                <c:v>3773</c:v>
              </c:pt>
              <c:pt idx="45">
                <c:v>12775</c:v>
              </c:pt>
              <c:pt idx="46">
                <c:v>959</c:v>
              </c:pt>
              <c:pt idx="47">
                <c:v>23149</c:v>
              </c:pt>
              <c:pt idx="48">
                <c:v>4417</c:v>
              </c:pt>
              <c:pt idx="49">
                <c:v>14294</c:v>
              </c:pt>
              <c:pt idx="50">
                <c:v>3892</c:v>
              </c:pt>
              <c:pt idx="51">
                <c:v>14434</c:v>
              </c:pt>
              <c:pt idx="52">
                <c:v>3773</c:v>
              </c:pt>
              <c:pt idx="53">
                <c:v>7518</c:v>
              </c:pt>
              <c:pt idx="54">
                <c:v>8974</c:v>
              </c:pt>
              <c:pt idx="55">
                <c:v>19397</c:v>
              </c:pt>
              <c:pt idx="56">
                <c:v>8834</c:v>
              </c:pt>
              <c:pt idx="57">
                <c:v>13601</c:v>
              </c:pt>
              <c:pt idx="58">
                <c:v>2114</c:v>
              </c:pt>
              <c:pt idx="59">
                <c:v>17703</c:v>
              </c:pt>
              <c:pt idx="60">
                <c:v>1925</c:v>
              </c:pt>
              <c:pt idx="61">
                <c:v>4725</c:v>
              </c:pt>
              <c:pt idx="62">
                <c:v>966</c:v>
              </c:pt>
              <c:pt idx="63">
                <c:v>35021</c:v>
              </c:pt>
              <c:pt idx="64">
                <c:v>21385</c:v>
              </c:pt>
              <c:pt idx="65">
                <c:v>14336</c:v>
              </c:pt>
              <c:pt idx="66">
                <c:v>13902</c:v>
              </c:pt>
              <c:pt idx="67">
                <c:v>11403</c:v>
              </c:pt>
              <c:pt idx="68">
                <c:v>7455</c:v>
              </c:pt>
              <c:pt idx="69">
                <c:v>2009</c:v>
              </c:pt>
              <c:pt idx="70">
                <c:v>10983</c:v>
              </c:pt>
              <c:pt idx="71">
                <c:v>567</c:v>
              </c:pt>
              <c:pt idx="72">
                <c:v>11025</c:v>
              </c:pt>
              <c:pt idx="73">
                <c:v>16513</c:v>
              </c:pt>
              <c:pt idx="74">
                <c:v>6279</c:v>
              </c:pt>
              <c:pt idx="75">
                <c:v>6111</c:v>
              </c:pt>
              <c:pt idx="76">
                <c:v>7833</c:v>
              </c:pt>
              <c:pt idx="77">
                <c:v>15141</c:v>
              </c:pt>
              <c:pt idx="78">
                <c:v>385</c:v>
              </c:pt>
              <c:pt idx="79">
                <c:v>12306</c:v>
              </c:pt>
              <c:pt idx="80">
                <c:v>2415</c:v>
              </c:pt>
              <c:pt idx="81">
                <c:v>5677</c:v>
              </c:pt>
              <c:pt idx="82">
                <c:v>2317</c:v>
              </c:pt>
              <c:pt idx="83">
                <c:v>2849</c:v>
              </c:pt>
              <c:pt idx="84">
                <c:v>1085</c:v>
              </c:pt>
              <c:pt idx="85">
                <c:v>13916</c:v>
              </c:pt>
              <c:pt idx="86">
                <c:v>8666</c:v>
              </c:pt>
              <c:pt idx="87">
                <c:v>1134</c:v>
              </c:pt>
              <c:pt idx="88">
                <c:v>18578</c:v>
              </c:pt>
              <c:pt idx="89">
                <c:v>5670</c:v>
              </c:pt>
              <c:pt idx="90">
                <c:v>7623</c:v>
              </c:pt>
              <c:pt idx="91">
                <c:v>17087</c:v>
              </c:pt>
              <c:pt idx="92">
                <c:v>7903</c:v>
              </c:pt>
              <c:pt idx="93">
                <c:v>854</c:v>
              </c:pt>
              <c:pt idx="94">
                <c:v>13818</c:v>
              </c:pt>
              <c:pt idx="95">
                <c:v>4592</c:v>
              </c:pt>
              <c:pt idx="96">
                <c:v>7308</c:v>
              </c:pt>
              <c:pt idx="97">
                <c:v>4487</c:v>
              </c:pt>
              <c:pt idx="98">
                <c:v>15610</c:v>
              </c:pt>
              <c:pt idx="99">
                <c:v>2471</c:v>
              </c:pt>
              <c:pt idx="100">
                <c:v>7665</c:v>
              </c:pt>
              <c:pt idx="101">
                <c:v>4480</c:v>
              </c:pt>
              <c:pt idx="102">
                <c:v>2702</c:v>
              </c:pt>
              <c:pt idx="103">
                <c:v>4340</c:v>
              </c:pt>
              <c:pt idx="104">
                <c:v>1932</c:v>
              </c:pt>
              <c:pt idx="105">
                <c:v>6853</c:v>
              </c:pt>
              <c:pt idx="106">
                <c:v>3052</c:v>
              </c:pt>
              <c:pt idx="107">
                <c:v>1302</c:v>
              </c:pt>
              <c:pt idx="108">
                <c:v>1904</c:v>
              </c:pt>
              <c:pt idx="109">
                <c:v>2100</c:v>
              </c:pt>
              <c:pt idx="110">
                <c:v>8869</c:v>
              </c:pt>
              <c:pt idx="111">
                <c:v>2275</c:v>
              </c:pt>
              <c:pt idx="112">
                <c:v>8008</c:v>
              </c:pt>
              <c:pt idx="113">
                <c:v>10262</c:v>
              </c:pt>
              <c:pt idx="114">
                <c:v>1785</c:v>
              </c:pt>
              <c:pt idx="115">
                <c:v>8463</c:v>
              </c:pt>
              <c:pt idx="116">
                <c:v>7777</c:v>
              </c:pt>
              <c:pt idx="117">
                <c:v>819</c:v>
              </c:pt>
              <c:pt idx="118">
                <c:v>798</c:v>
              </c:pt>
              <c:pt idx="119">
                <c:v>5586</c:v>
              </c:pt>
            </c:numLit>
          </c:val>
          <c:extLst>
            <c:ext xmlns:c16="http://schemas.microsoft.com/office/drawing/2014/chart" uri="{C3380CC4-5D6E-409C-BE32-E72D297353CC}">
              <c16:uniqueId val="{00000005-70F8-4CC7-93D5-D3C7426CC99D}"/>
            </c:ext>
          </c:extLst>
        </c:ser>
        <c:dLbls>
          <c:showLegendKey val="0"/>
          <c:showVal val="0"/>
          <c:showCatName val="0"/>
          <c:showSerName val="0"/>
          <c:showPercent val="0"/>
          <c:showBubbleSize val="0"/>
        </c:dLbls>
        <c:gapWidth val="100"/>
        <c:overlap val="-24"/>
        <c:axId val="1340905743"/>
        <c:axId val="1332968783"/>
      </c:barChart>
      <c:catAx>
        <c:axId val="1340905743"/>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2968783"/>
        <c:crosses val="autoZero"/>
        <c:auto val="1"/>
        <c:lblAlgn val="ctr"/>
        <c:lblOffset val="100"/>
        <c:noMultiLvlLbl val="0"/>
        <c:extLst>
          <c:ext xmlns:c15="http://schemas.microsoft.com/office/drawing/2012/chart" uri="{F40574EE-89B7-4290-83BB-5DA773EAF853}">
            <c15:numFmt c:formatCode="General" c:sourceLinked="1"/>
          </c:ext>
        </c:extLst>
      </c:catAx>
      <c:valAx>
        <c:axId val="133296878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090574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[beginner-DA-course-blank Excel Project.xlsx]PivotChartTable1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0</xdr:row>
      <xdr:rowOff>152482</xdr:rowOff>
    </xdr:from>
    <xdr:to>
      <xdr:col>11</xdr:col>
      <xdr:colOff>2314878</xdr:colOff>
      <xdr:row>1</xdr:row>
      <xdr:rowOff>182880</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267575" y="152482"/>
          <a:ext cx="2314878" cy="70476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99060</xdr:colOff>
      <xdr:row>3</xdr:row>
      <xdr:rowOff>106680</xdr:rowOff>
    </xdr:from>
    <xdr:to>
      <xdr:col>16</xdr:col>
      <xdr:colOff>388620</xdr:colOff>
      <xdr:row>12</xdr:row>
      <xdr:rowOff>114300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FCCFF3C5-B9D3-89BF-5438-780BEAA6FFC4}"/>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7475220" y="701040"/>
              <a:ext cx="3947160" cy="1653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426719</xdr:colOff>
      <xdr:row>0</xdr:row>
      <xdr:rowOff>76199</xdr:rowOff>
    </xdr:from>
    <xdr:to>
      <xdr:col>13</xdr:col>
      <xdr:colOff>38100</xdr:colOff>
      <xdr:row>22</xdr:row>
      <xdr:rowOff>30480</xdr:rowOff>
    </xdr:to>
    <xdr:graphicFrame macro="">
      <xdr:nvGraphicFramePr>
        <xdr:cNvPr id="2" name="Chart 1">
          <a:extLst>
            <a:ext uri="{FF2B5EF4-FFF2-40B4-BE49-F238E27FC236}">
              <a16:creationId xmlns:a16="http://schemas.microsoft.com/office/drawing/2014/main" id="{FD1865F6-FE96-51C9-9C9D-319497E5B3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esh Ulligaddi" refreshedDate="45186.643015393522" createdVersion="8" refreshedVersion="8" minRefreshableVersion="3" recordCount="304" xr:uid="{AEDCB617-65C3-412B-8098-D35174CAA01F}">
  <cacheSource type="worksheet">
    <worksheetSource name="Data"/>
  </cacheSource>
  <cacheFields count="7">
    <cacheField name="Sales Person" numFmtId="0">
      <sharedItems containsBlank="1" count="11">
        <s v="Ram Mahesh"/>
        <s v="Brien Boise"/>
        <s v="Husein Augar"/>
        <s v="Carla Molina"/>
        <s v="Curtice Advani"/>
        <s v="Ches Bonnell"/>
        <s v="Gigi Bohling"/>
        <s v="Barr Faughny"/>
        <s v="Gunar Cockshoot"/>
        <s v="Oby Sorrel"/>
        <m/>
      </sharedItems>
    </cacheField>
    <cacheField name="Geography" numFmtId="0">
      <sharedItems containsBlank="1" count="7">
        <s v="New Zealand"/>
        <s v="USA"/>
        <s v="Canada"/>
        <s v="UK"/>
        <s v="Australia"/>
        <s v="India"/>
        <m/>
      </sharedItems>
    </cacheField>
    <cacheField name="Product" numFmtId="0">
      <sharedItems containsBlank="1"/>
    </cacheField>
    <cacheField name="Amount" numFmtId="164">
      <sharedItems containsString="0" containsBlank="1" containsNumber="1" containsInteger="1" minValue="0" maxValue="16184"/>
    </cacheField>
    <cacheField name="Units" numFmtId="3">
      <sharedItems containsString="0" containsBlank="1" containsNumber="1" containsInteger="1" minValue="0" maxValue="525"/>
    </cacheField>
    <cacheField name="Cost per Unit" numFmtId="0">
      <sharedItems containsBlank="1"/>
    </cacheField>
    <cacheField name="Cost" numFmtId="0">
      <sharedItems containsBlank="1"/>
    </cacheField>
  </cacheFields>
  <extLst>
    <ext xmlns:x14="http://schemas.microsoft.com/office/spreadsheetml/2009/9/main" uri="{725AE2AE-9491-48be-B2B4-4EB974FC3084}">
      <x14:pivotCacheDefinition pivotCacheId="42092468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esh Ulligaddi" refreshedDate="45186.644164814817" backgroundQuery="1" createdVersion="8" refreshedVersion="8" minRefreshableVersion="3" recordCount="0" supportSubquery="1" supportAdvancedDrill="1" xr:uid="{7474D166-D294-4F1E-BA64-CA984D8AC728}">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2" level="32767"/>
  </cacheFields>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130" unbalanced="0"/>
    <cacheHierarchy uniqueName="[Data].[Cost]" caption="Cost" attribute="1" defaultMemberUniqueName="[Data].[Cost].[All]" allUniqueName="[Data].[Cost].[All]" dimensionUniqueName="[Data]" displayFolder="" count="0" memberValueDatatype="130"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Count of Amount]" caption="Count of Amount" measure="1" displayFolder="" measureGroup="Data" count="0">
      <extLst>
        <ext xmlns:x15="http://schemas.microsoft.com/office/spreadsheetml/2010/11/main" uri="{B97F6D7D-B522-45F9-BDA1-12C45D357490}">
          <x15:cacheHierarchy aggregatedColumn="3"/>
        </ext>
      </extLst>
    </cacheHierarchy>
    <cacheHierarchy uniqueName="[Measures].[Count of Cost per Unit]" caption="Count of Cost per Unit" measure="1" displayFolder="" measureGroup="Data" count="0">
      <extLst>
        <ext xmlns:x15="http://schemas.microsoft.com/office/spreadsheetml/2010/11/main" uri="{B97F6D7D-B522-45F9-BDA1-12C45D357490}">
          <x15:cacheHierarchy aggregatedColumn="5"/>
        </ext>
      </extLst>
    </cacheHierarchy>
    <cacheHierarchy uniqueName="[Measures].[Count of Cost]" caption="Count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esh Ulligaddi" refreshedDate="45186.644162384262" backgroundQuery="1" createdVersion="8" refreshedVersion="8" minRefreshableVersion="3" recordCount="0" supportSubquery="1" supportAdvancedDrill="1" xr:uid="{54CC099B-8B5F-4FD1-9CE9-D64C1F26F5C1}">
  <cacheSource type="external" connectionId="1">
    <extLst>
      <ext xmlns:x14="http://schemas.microsoft.com/office/spreadsheetml/2009/9/main" uri="{F057638F-6D5F-4e77-A914-E7F072B9BCA8}">
        <x14:sourceConnection name="ThisWorkbookDataModel"/>
      </ext>
    </extLst>
  </cacheSource>
  <cacheFields count="3">
    <cacheField name="[Data].[Units].[Units]" caption="Units" numFmtId="0" hierarchy="4" level="1">
      <sharedItems containsSemiMixedTypes="0" containsString="0" containsNumber="1" containsInteger="1" minValue="0" maxValue="525" count="120">
        <n v="0"/>
        <n v="3"/>
        <n v="6"/>
        <n v="9"/>
        <n v="12"/>
        <n v="15"/>
        <n v="18"/>
        <n v="21"/>
        <n v="24"/>
        <n v="27"/>
        <n v="30"/>
        <n v="36"/>
        <n v="39"/>
        <n v="42"/>
        <n v="45"/>
        <n v="48"/>
        <n v="51"/>
        <n v="54"/>
        <n v="57"/>
        <n v="60"/>
        <n v="63"/>
        <n v="66"/>
        <n v="69"/>
        <n v="72"/>
        <n v="75"/>
        <n v="78"/>
        <n v="81"/>
        <n v="84"/>
        <n v="87"/>
        <n v="90"/>
        <n v="93"/>
        <n v="96"/>
        <n v="99"/>
        <n v="102"/>
        <n v="105"/>
        <n v="111"/>
        <n v="114"/>
        <n v="117"/>
        <n v="120"/>
        <n v="123"/>
        <n v="126"/>
        <n v="129"/>
        <n v="135"/>
        <n v="138"/>
        <n v="141"/>
        <n v="144"/>
        <n v="147"/>
        <n v="150"/>
        <n v="153"/>
        <n v="156"/>
        <n v="159"/>
        <n v="162"/>
        <n v="165"/>
        <n v="168"/>
        <n v="171"/>
        <n v="174"/>
        <n v="177"/>
        <n v="183"/>
        <n v="186"/>
        <n v="189"/>
        <n v="192"/>
        <n v="195"/>
        <n v="198"/>
        <n v="201"/>
        <n v="204"/>
        <n v="207"/>
        <n v="210"/>
        <n v="213"/>
        <n v="216"/>
        <n v="219"/>
        <n v="225"/>
        <n v="228"/>
        <n v="231"/>
        <n v="234"/>
        <n v="237"/>
        <n v="240"/>
        <n v="243"/>
        <n v="246"/>
        <n v="249"/>
        <n v="252"/>
        <n v="255"/>
        <n v="258"/>
        <n v="261"/>
        <n v="270"/>
        <n v="273"/>
        <n v="276"/>
        <n v="279"/>
        <n v="282"/>
        <n v="288"/>
        <n v="297"/>
        <n v="300"/>
        <n v="303"/>
        <n v="306"/>
        <n v="309"/>
        <n v="312"/>
        <n v="324"/>
        <n v="327"/>
        <n v="333"/>
        <n v="339"/>
        <n v="342"/>
        <n v="348"/>
        <n v="357"/>
        <n v="363"/>
        <n v="366"/>
        <n v="369"/>
        <n v="372"/>
        <n v="378"/>
        <n v="402"/>
        <n v="405"/>
        <n v="414"/>
        <n v="432"/>
        <n v="447"/>
        <n v="456"/>
        <n v="459"/>
        <n v="462"/>
        <n v="492"/>
        <n v="504"/>
        <n v="510"/>
        <n v="519"/>
        <n v="525"/>
      </sharedItems>
      <extLst>
        <ext xmlns:x15="http://schemas.microsoft.com/office/spreadsheetml/2010/11/main" uri="{4F2E5C28-24EA-4eb8-9CBF-B6C8F9C3D259}">
          <x15:cachedUniqueNames>
            <x15:cachedUniqueName index="0" name="[Data].[Units].&amp;[0]"/>
            <x15:cachedUniqueName index="1" name="[Data].[Units].&amp;[3]"/>
            <x15:cachedUniqueName index="2" name="[Data].[Units].&amp;[6]"/>
            <x15:cachedUniqueName index="3" name="[Data].[Units].&amp;[9]"/>
            <x15:cachedUniqueName index="4" name="[Data].[Units].&amp;[12]"/>
            <x15:cachedUniqueName index="5" name="[Data].[Units].&amp;[15]"/>
            <x15:cachedUniqueName index="6" name="[Data].[Units].&amp;[18]"/>
            <x15:cachedUniqueName index="7" name="[Data].[Units].&amp;[21]"/>
            <x15:cachedUniqueName index="8" name="[Data].[Units].&amp;[24]"/>
            <x15:cachedUniqueName index="9" name="[Data].[Units].&amp;[27]"/>
            <x15:cachedUniqueName index="10" name="[Data].[Units].&amp;[30]"/>
            <x15:cachedUniqueName index="11" name="[Data].[Units].&amp;[36]"/>
            <x15:cachedUniqueName index="12" name="[Data].[Units].&amp;[39]"/>
            <x15:cachedUniqueName index="13" name="[Data].[Units].&amp;[42]"/>
            <x15:cachedUniqueName index="14" name="[Data].[Units].&amp;[45]"/>
            <x15:cachedUniqueName index="15" name="[Data].[Units].&amp;[48]"/>
            <x15:cachedUniqueName index="16" name="[Data].[Units].&amp;[51]"/>
            <x15:cachedUniqueName index="17" name="[Data].[Units].&amp;[54]"/>
            <x15:cachedUniqueName index="18" name="[Data].[Units].&amp;[57]"/>
            <x15:cachedUniqueName index="19" name="[Data].[Units].&amp;[60]"/>
            <x15:cachedUniqueName index="20" name="[Data].[Units].&amp;[63]"/>
            <x15:cachedUniqueName index="21" name="[Data].[Units].&amp;[66]"/>
            <x15:cachedUniqueName index="22" name="[Data].[Units].&amp;[69]"/>
            <x15:cachedUniqueName index="23" name="[Data].[Units].&amp;[72]"/>
            <x15:cachedUniqueName index="24" name="[Data].[Units].&amp;[75]"/>
            <x15:cachedUniqueName index="25" name="[Data].[Units].&amp;[78]"/>
            <x15:cachedUniqueName index="26" name="[Data].[Units].&amp;[81]"/>
            <x15:cachedUniqueName index="27" name="[Data].[Units].&amp;[84]"/>
            <x15:cachedUniqueName index="28" name="[Data].[Units].&amp;[87]"/>
            <x15:cachedUniqueName index="29" name="[Data].[Units].&amp;[90]"/>
            <x15:cachedUniqueName index="30" name="[Data].[Units].&amp;[93]"/>
            <x15:cachedUniqueName index="31" name="[Data].[Units].&amp;[96]"/>
            <x15:cachedUniqueName index="32" name="[Data].[Units].&amp;[99]"/>
            <x15:cachedUniqueName index="33" name="[Data].[Units].&amp;[102]"/>
            <x15:cachedUniqueName index="34" name="[Data].[Units].&amp;[105]"/>
            <x15:cachedUniqueName index="35" name="[Data].[Units].&amp;[111]"/>
            <x15:cachedUniqueName index="36" name="[Data].[Units].&amp;[114]"/>
            <x15:cachedUniqueName index="37" name="[Data].[Units].&amp;[117]"/>
            <x15:cachedUniqueName index="38" name="[Data].[Units].&amp;[120]"/>
            <x15:cachedUniqueName index="39" name="[Data].[Units].&amp;[123]"/>
            <x15:cachedUniqueName index="40" name="[Data].[Units].&amp;[126]"/>
            <x15:cachedUniqueName index="41" name="[Data].[Units].&amp;[129]"/>
            <x15:cachedUniqueName index="42" name="[Data].[Units].&amp;[135]"/>
            <x15:cachedUniqueName index="43" name="[Data].[Units].&amp;[138]"/>
            <x15:cachedUniqueName index="44" name="[Data].[Units].&amp;[141]"/>
            <x15:cachedUniqueName index="45" name="[Data].[Units].&amp;[144]"/>
            <x15:cachedUniqueName index="46" name="[Data].[Units].&amp;[147]"/>
            <x15:cachedUniqueName index="47" name="[Data].[Units].&amp;[150]"/>
            <x15:cachedUniqueName index="48" name="[Data].[Units].&amp;[153]"/>
            <x15:cachedUniqueName index="49" name="[Data].[Units].&amp;[156]"/>
            <x15:cachedUniqueName index="50" name="[Data].[Units].&amp;[159]"/>
            <x15:cachedUniqueName index="51" name="[Data].[Units].&amp;[162]"/>
            <x15:cachedUniqueName index="52" name="[Data].[Units].&amp;[165]"/>
            <x15:cachedUniqueName index="53" name="[Data].[Units].&amp;[168]"/>
            <x15:cachedUniqueName index="54" name="[Data].[Units].&amp;[171]"/>
            <x15:cachedUniqueName index="55" name="[Data].[Units].&amp;[174]"/>
            <x15:cachedUniqueName index="56" name="[Data].[Units].&amp;[177]"/>
            <x15:cachedUniqueName index="57" name="[Data].[Units].&amp;[183]"/>
            <x15:cachedUniqueName index="58" name="[Data].[Units].&amp;[186]"/>
            <x15:cachedUniqueName index="59" name="[Data].[Units].&amp;[189]"/>
            <x15:cachedUniqueName index="60" name="[Data].[Units].&amp;[192]"/>
            <x15:cachedUniqueName index="61" name="[Data].[Units].&amp;[195]"/>
            <x15:cachedUniqueName index="62" name="[Data].[Units].&amp;[198]"/>
            <x15:cachedUniqueName index="63" name="[Data].[Units].&amp;[201]"/>
            <x15:cachedUniqueName index="64" name="[Data].[Units].&amp;[204]"/>
            <x15:cachedUniqueName index="65" name="[Data].[Units].&amp;[207]"/>
            <x15:cachedUniqueName index="66" name="[Data].[Units].&amp;[210]"/>
            <x15:cachedUniqueName index="67" name="[Data].[Units].&amp;[213]"/>
            <x15:cachedUniqueName index="68" name="[Data].[Units].&amp;[216]"/>
            <x15:cachedUniqueName index="69" name="[Data].[Units].&amp;[219]"/>
            <x15:cachedUniqueName index="70" name="[Data].[Units].&amp;[225]"/>
            <x15:cachedUniqueName index="71" name="[Data].[Units].&amp;[228]"/>
            <x15:cachedUniqueName index="72" name="[Data].[Units].&amp;[231]"/>
            <x15:cachedUniqueName index="73" name="[Data].[Units].&amp;[234]"/>
            <x15:cachedUniqueName index="74" name="[Data].[Units].&amp;[237]"/>
            <x15:cachedUniqueName index="75" name="[Data].[Units].&amp;[240]"/>
            <x15:cachedUniqueName index="76" name="[Data].[Units].&amp;[243]"/>
            <x15:cachedUniqueName index="77" name="[Data].[Units].&amp;[246]"/>
            <x15:cachedUniqueName index="78" name="[Data].[Units].&amp;[249]"/>
            <x15:cachedUniqueName index="79" name="[Data].[Units].&amp;[252]"/>
            <x15:cachedUniqueName index="80" name="[Data].[Units].&amp;[255]"/>
            <x15:cachedUniqueName index="81" name="[Data].[Units].&amp;[258]"/>
            <x15:cachedUniqueName index="82" name="[Data].[Units].&amp;[261]"/>
            <x15:cachedUniqueName index="83" name="[Data].[Units].&amp;[270]"/>
            <x15:cachedUniqueName index="84" name="[Data].[Units].&amp;[273]"/>
            <x15:cachedUniqueName index="85" name="[Data].[Units].&amp;[276]"/>
            <x15:cachedUniqueName index="86" name="[Data].[Units].&amp;[279]"/>
            <x15:cachedUniqueName index="87" name="[Data].[Units].&amp;[282]"/>
            <x15:cachedUniqueName index="88" name="[Data].[Units].&amp;[288]"/>
            <x15:cachedUniqueName index="89" name="[Data].[Units].&amp;[297]"/>
            <x15:cachedUniqueName index="90" name="[Data].[Units].&amp;[300]"/>
            <x15:cachedUniqueName index="91" name="[Data].[Units].&amp;[303]"/>
            <x15:cachedUniqueName index="92" name="[Data].[Units].&amp;[306]"/>
            <x15:cachedUniqueName index="93" name="[Data].[Units].&amp;[309]"/>
            <x15:cachedUniqueName index="94" name="[Data].[Units].&amp;[312]"/>
            <x15:cachedUniqueName index="95" name="[Data].[Units].&amp;[324]"/>
            <x15:cachedUniqueName index="96" name="[Data].[Units].&amp;[327]"/>
            <x15:cachedUniqueName index="97" name="[Data].[Units].&amp;[333]"/>
            <x15:cachedUniqueName index="98" name="[Data].[Units].&amp;[339]"/>
            <x15:cachedUniqueName index="99" name="[Data].[Units].&amp;[342]"/>
            <x15:cachedUniqueName index="100" name="[Data].[Units].&amp;[348]"/>
            <x15:cachedUniqueName index="101" name="[Data].[Units].&amp;[357]"/>
            <x15:cachedUniqueName index="102" name="[Data].[Units].&amp;[363]"/>
            <x15:cachedUniqueName index="103" name="[Data].[Units].&amp;[366]"/>
            <x15:cachedUniqueName index="104" name="[Data].[Units].&amp;[369]"/>
            <x15:cachedUniqueName index="105" name="[Data].[Units].&amp;[372]"/>
            <x15:cachedUniqueName index="106" name="[Data].[Units].&amp;[378]"/>
            <x15:cachedUniqueName index="107" name="[Data].[Units].&amp;[402]"/>
            <x15:cachedUniqueName index="108" name="[Data].[Units].&amp;[405]"/>
            <x15:cachedUniqueName index="109" name="[Data].[Units].&amp;[414]"/>
            <x15:cachedUniqueName index="110" name="[Data].[Units].&amp;[432]"/>
            <x15:cachedUniqueName index="111" name="[Data].[Units].&amp;[447]"/>
            <x15:cachedUniqueName index="112" name="[Data].[Units].&amp;[456]"/>
            <x15:cachedUniqueName index="113" name="[Data].[Units].&amp;[459]"/>
            <x15:cachedUniqueName index="114" name="[Data].[Units].&amp;[462]"/>
            <x15:cachedUniqueName index="115" name="[Data].[Units].&amp;[492]"/>
            <x15:cachedUniqueName index="116" name="[Data].[Units].&amp;[504]"/>
            <x15:cachedUniqueName index="117" name="[Data].[Units].&amp;[510]"/>
            <x15:cachedUniqueName index="118" name="[Data].[Units].&amp;[519]"/>
            <x15:cachedUniqueName index="119" name="[Data].[Units].&amp;[525]"/>
          </x15:cachedUniqueNames>
        </ext>
      </extLst>
    </cacheField>
    <cacheField name="[Measures].[Sum of Amount]" caption="Sum of Amount" numFmtId="0" hierarchy="7" level="32767"/>
    <cacheField name="[Measures].[Count of Amount]" caption="Count of Amount" numFmtId="0" hierarchy="9" level="32767"/>
  </cacheFields>
  <cacheHierarchies count="16">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2" memberValueDatatype="20" unbalanced="0">
      <fieldsUsage count="2">
        <fieldUsage x="-1"/>
        <fieldUsage x="0"/>
      </fieldsUsage>
    </cacheHierarchy>
    <cacheHierarchy uniqueName="[Data].[Cost per Unit]" caption="Cost per Unit" attribute="1" defaultMemberUniqueName="[Data].[Cost per Unit].[All]" allUniqueName="[Data].[Cost per Unit].[All]" dimensionUniqueName="[Data]" displayFolder="" count="0" memberValueDatatype="130" unbalanced="0"/>
    <cacheHierarchy uniqueName="[Data].[Cost]" caption="Cost" attribute="1" defaultMemberUniqueName="[Data].[Cost].[All]" allUniqueName="[Data].[Cost].[All]" dimensionUniqueName="[Data]" displayFolder="" count="0" memberValueDatatype="130"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Count of Amount]" caption="Count of Amount" measure="1" displayFolder="" measureGroup="Data" count="0" oneField="1">
      <fieldsUsage count="1">
        <fieldUsage x="2"/>
      </fieldsUsage>
      <extLst>
        <ext xmlns:x15="http://schemas.microsoft.com/office/spreadsheetml/2010/11/main" uri="{B97F6D7D-B522-45F9-BDA1-12C45D357490}">
          <x15:cacheHierarchy aggregatedColumn="3"/>
        </ext>
      </extLst>
    </cacheHierarchy>
    <cacheHierarchy uniqueName="[Measures].[Count of Cost per Unit]" caption="Count of Cost per Unit" measure="1" displayFolder="" measureGroup="Data" count="0">
      <extLst>
        <ext xmlns:x15="http://schemas.microsoft.com/office/spreadsheetml/2010/11/main" uri="{B97F6D7D-B522-45F9-BDA1-12C45D357490}">
          <x15:cacheHierarchy aggregatedColumn="5"/>
        </ext>
      </extLst>
    </cacheHierarchy>
    <cacheHierarchy uniqueName="[Measures].[Count of Cost]" caption="Count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pivotCacheId="36479010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4">
  <r>
    <x v="0"/>
    <x v="0"/>
    <s v="70% Dark Bites"/>
    <n v="1624"/>
    <n v="114"/>
    <e v="#NAME?"/>
    <e v="#NAME?"/>
  </r>
  <r>
    <x v="1"/>
    <x v="1"/>
    <s v="Choco Coated Almonds"/>
    <n v="6706"/>
    <n v="459"/>
    <e v="#N/A"/>
    <e v="#N/A"/>
  </r>
  <r>
    <x v="2"/>
    <x v="1"/>
    <s v="Almond Choco"/>
    <n v="959"/>
    <n v="147"/>
    <e v="#N/A"/>
    <e v="#N/A"/>
  </r>
  <r>
    <x v="3"/>
    <x v="2"/>
    <s v="Drinking Coco"/>
    <n v="9632"/>
    <n v="288"/>
    <e v="#N/A"/>
    <e v="#N/A"/>
  </r>
  <r>
    <x v="4"/>
    <x v="3"/>
    <s v="White Choc"/>
    <n v="2100"/>
    <n v="414"/>
    <e v="#REF!"/>
    <e v="#REF!"/>
  </r>
  <r>
    <x v="0"/>
    <x v="1"/>
    <s v="Peanut Butter Cubes"/>
    <n v="8869"/>
    <n v="432"/>
    <e v="#N/A"/>
    <e v="#N/A"/>
  </r>
  <r>
    <x v="4"/>
    <x v="4"/>
    <s v="Smooth Sliky Salty"/>
    <n v="2681"/>
    <n v="54"/>
    <e v="#REF!"/>
    <e v="#REF!"/>
  </r>
  <r>
    <x v="1"/>
    <x v="1"/>
    <s v="After Nines"/>
    <n v="5012"/>
    <n v="210"/>
    <e v="#N/A"/>
    <e v="#N/A"/>
  </r>
  <r>
    <x v="5"/>
    <x v="4"/>
    <s v="50% Dark Bites"/>
    <n v="1281"/>
    <n v="75"/>
    <e v="#N/A"/>
    <e v="#N/A"/>
  </r>
  <r>
    <x v="6"/>
    <x v="0"/>
    <s v="50% Dark Bites"/>
    <n v="4991"/>
    <n v="12"/>
    <e v="#N/A"/>
    <e v="#N/A"/>
  </r>
  <r>
    <x v="7"/>
    <x v="3"/>
    <s v="White Choc"/>
    <n v="1785"/>
    <n v="462"/>
    <e v="#REF!"/>
    <e v="#REF!"/>
  </r>
  <r>
    <x v="8"/>
    <x v="0"/>
    <s v="Eclairs"/>
    <n v="3983"/>
    <n v="144"/>
    <e v="#N/A"/>
    <e v="#N/A"/>
  </r>
  <r>
    <x v="2"/>
    <x v="4"/>
    <s v="Mint Chip Choco"/>
    <n v="2646"/>
    <n v="120"/>
    <e v="#N/A"/>
    <e v="#N/A"/>
  </r>
  <r>
    <x v="7"/>
    <x v="5"/>
    <s v="Milk Bars"/>
    <n v="252"/>
    <n v="54"/>
    <e v="#N/A"/>
    <e v="#N/A"/>
  </r>
  <r>
    <x v="8"/>
    <x v="1"/>
    <s v="White Choc"/>
    <n v="2464"/>
    <n v="234"/>
    <e v="#REF!"/>
    <e v="#REF!"/>
  </r>
  <r>
    <x v="8"/>
    <x v="1"/>
    <s v="Manuka Honey Choco"/>
    <n v="2114"/>
    <n v="66"/>
    <e v="#N/A"/>
    <e v="#N/A"/>
  </r>
  <r>
    <x v="4"/>
    <x v="0"/>
    <s v="Smooth Sliky Salty"/>
    <n v="7693"/>
    <n v="87"/>
    <e v="#REF!"/>
    <e v="#REF!"/>
  </r>
  <r>
    <x v="6"/>
    <x v="5"/>
    <s v="Orange Choco"/>
    <n v="15610"/>
    <n v="339"/>
    <e v="#N/A"/>
    <e v="#N/A"/>
  </r>
  <r>
    <x v="3"/>
    <x v="5"/>
    <s v="After Nines"/>
    <n v="336"/>
    <n v="144"/>
    <e v="#N/A"/>
    <e v="#N/A"/>
  </r>
  <r>
    <x v="7"/>
    <x v="3"/>
    <s v="Orange Choco"/>
    <n v="9443"/>
    <n v="162"/>
    <e v="#N/A"/>
    <e v="#N/A"/>
  </r>
  <r>
    <x v="2"/>
    <x v="5"/>
    <s v="Fruit &amp; Nut Bars"/>
    <n v="8155"/>
    <n v="90"/>
    <e v="#N/A"/>
    <e v="#N/A"/>
  </r>
  <r>
    <x v="1"/>
    <x v="4"/>
    <s v="Fruit &amp; Nut Bars"/>
    <n v="1701"/>
    <n v="234"/>
    <e v="#N/A"/>
    <e v="#N/A"/>
  </r>
  <r>
    <x v="9"/>
    <x v="4"/>
    <s v="After Nines"/>
    <n v="2205"/>
    <n v="141"/>
    <e v="#N/A"/>
    <e v="#N/A"/>
  </r>
  <r>
    <x v="1"/>
    <x v="0"/>
    <s v="99% Dark &amp; Pure"/>
    <n v="1771"/>
    <n v="204"/>
    <e v="#N/A"/>
    <e v="#N/A"/>
  </r>
  <r>
    <x v="3"/>
    <x v="1"/>
    <s v="Raspberry Choco"/>
    <n v="2114"/>
    <n v="186"/>
    <e v="#REF!"/>
    <e v="#REF!"/>
  </r>
  <r>
    <x v="3"/>
    <x v="2"/>
    <s v="Milk Bars"/>
    <n v="10311"/>
    <n v="231"/>
    <e v="#N/A"/>
    <e v="#N/A"/>
  </r>
  <r>
    <x v="8"/>
    <x v="3"/>
    <s v="Mint Chip Choco"/>
    <n v="21"/>
    <n v="168"/>
    <e v="#N/A"/>
    <e v="#N/A"/>
  </r>
  <r>
    <x v="9"/>
    <x v="1"/>
    <s v="Orange Choco"/>
    <n v="1974"/>
    <n v="195"/>
    <e v="#N/A"/>
    <e v="#N/A"/>
  </r>
  <r>
    <x v="6"/>
    <x v="2"/>
    <s v="Fruit &amp; Nut Bars"/>
    <n v="6314"/>
    <n v="15"/>
    <e v="#N/A"/>
    <e v="#N/A"/>
  </r>
  <r>
    <x v="9"/>
    <x v="0"/>
    <s v="Fruit &amp; Nut Bars"/>
    <n v="4683"/>
    <n v="30"/>
    <e v="#N/A"/>
    <e v="#N/A"/>
  </r>
  <r>
    <x v="3"/>
    <x v="0"/>
    <s v="85% Dark Bars"/>
    <n v="6398"/>
    <n v="102"/>
    <e v="#N/A"/>
    <e v="#N/A"/>
  </r>
  <r>
    <x v="7"/>
    <x v="1"/>
    <s v="99% Dark &amp; Pure"/>
    <n v="553"/>
    <n v="15"/>
    <e v="#N/A"/>
    <e v="#N/A"/>
  </r>
  <r>
    <x v="1"/>
    <x v="3"/>
    <s v="70% Dark Bites"/>
    <n v="7021"/>
    <n v="183"/>
    <e v="#N/A"/>
    <e v="#N/A"/>
  </r>
  <r>
    <x v="0"/>
    <x v="3"/>
    <s v="After Nines"/>
    <n v="5817"/>
    <n v="12"/>
    <e v="#N/A"/>
    <e v="#N/A"/>
  </r>
  <r>
    <x v="3"/>
    <x v="3"/>
    <s v="50% Dark Bites"/>
    <n v="3976"/>
    <n v="72"/>
    <e v="#N/A"/>
    <e v="#N/A"/>
  </r>
  <r>
    <x v="4"/>
    <x v="4"/>
    <s v="Organic Choco Syrup"/>
    <n v="1134"/>
    <n v="282"/>
    <e v="#N/A"/>
    <e v="#N/A"/>
  </r>
  <r>
    <x v="7"/>
    <x v="3"/>
    <s v="Caramel Stuffed Bars"/>
    <n v="6027"/>
    <n v="144"/>
    <e v="#N/A"/>
    <e v="#N/A"/>
  </r>
  <r>
    <x v="4"/>
    <x v="0"/>
    <s v="Mint Chip Choco"/>
    <n v="1904"/>
    <n v="405"/>
    <e v="#N/A"/>
    <e v="#N/A"/>
  </r>
  <r>
    <x v="5"/>
    <x v="5"/>
    <s v="Choco Coated Almonds"/>
    <n v="3262"/>
    <n v="75"/>
    <e v="#N/A"/>
    <e v="#N/A"/>
  </r>
  <r>
    <x v="0"/>
    <x v="5"/>
    <s v="Organic Choco Syrup"/>
    <n v="2289"/>
    <n v="135"/>
    <e v="#N/A"/>
    <e v="#N/A"/>
  </r>
  <r>
    <x v="6"/>
    <x v="5"/>
    <s v="Organic Choco Syrup"/>
    <n v="6986"/>
    <n v="21"/>
    <e v="#N/A"/>
    <e v="#N/A"/>
  </r>
  <r>
    <x v="7"/>
    <x v="4"/>
    <s v="Fruit &amp; Nut Bars"/>
    <n v="4417"/>
    <n v="153"/>
    <e v="#N/A"/>
    <e v="#N/A"/>
  </r>
  <r>
    <x v="4"/>
    <x v="5"/>
    <s v="Raspberry Choco"/>
    <n v="1442"/>
    <n v="15"/>
    <e v="#REF!"/>
    <e v="#REF!"/>
  </r>
  <r>
    <x v="8"/>
    <x v="1"/>
    <s v="50% Dark Bites"/>
    <n v="2415"/>
    <n v="255"/>
    <e v="#N/A"/>
    <e v="#N/A"/>
  </r>
  <r>
    <x v="7"/>
    <x v="0"/>
    <s v="99% Dark &amp; Pure"/>
    <n v="238"/>
    <n v="18"/>
    <e v="#N/A"/>
    <e v="#N/A"/>
  </r>
  <r>
    <x v="4"/>
    <x v="0"/>
    <s v="Fruit &amp; Nut Bars"/>
    <n v="4949"/>
    <n v="189"/>
    <e v="#N/A"/>
    <e v="#N/A"/>
  </r>
  <r>
    <x v="6"/>
    <x v="4"/>
    <s v="Choco Coated Almonds"/>
    <n v="5075"/>
    <n v="21"/>
    <e v="#N/A"/>
    <e v="#N/A"/>
  </r>
  <r>
    <x v="8"/>
    <x v="2"/>
    <s v="Mint Chip Choco"/>
    <n v="9198"/>
    <n v="36"/>
    <e v="#N/A"/>
    <e v="#N/A"/>
  </r>
  <r>
    <x v="4"/>
    <x v="5"/>
    <s v="Manuka Honey Choco"/>
    <n v="3339"/>
    <n v="75"/>
    <e v="#N/A"/>
    <e v="#N/A"/>
  </r>
  <r>
    <x v="0"/>
    <x v="5"/>
    <s v="Eclairs"/>
    <n v="5019"/>
    <n v="156"/>
    <e v="#N/A"/>
    <e v="#N/A"/>
  </r>
  <r>
    <x v="6"/>
    <x v="2"/>
    <s v="Mint Chip Choco"/>
    <n v="16184"/>
    <n v="39"/>
    <e v="#N/A"/>
    <e v="#N/A"/>
  </r>
  <r>
    <x v="4"/>
    <x v="2"/>
    <s v="Spicy Special Slims"/>
    <n v="497"/>
    <n v="63"/>
    <e v="#REF!"/>
    <e v="#REF!"/>
  </r>
  <r>
    <x v="7"/>
    <x v="2"/>
    <s v="Manuka Honey Choco"/>
    <n v="8211"/>
    <n v="75"/>
    <e v="#N/A"/>
    <e v="#N/A"/>
  </r>
  <r>
    <x v="7"/>
    <x v="4"/>
    <s v="Caramel Stuffed Bars"/>
    <n v="6580"/>
    <n v="183"/>
    <e v="#N/A"/>
    <e v="#N/A"/>
  </r>
  <r>
    <x v="3"/>
    <x v="1"/>
    <s v="Milk Bars"/>
    <n v="4760"/>
    <n v="69"/>
    <e v="#N/A"/>
    <e v="#N/A"/>
  </r>
  <r>
    <x v="0"/>
    <x v="2"/>
    <s v="White Choc"/>
    <n v="5439"/>
    <n v="30"/>
    <e v="#REF!"/>
    <e v="#REF!"/>
  </r>
  <r>
    <x v="3"/>
    <x v="5"/>
    <s v="Eclairs"/>
    <n v="1463"/>
    <n v="39"/>
    <e v="#N/A"/>
    <e v="#N/A"/>
  </r>
  <r>
    <x v="8"/>
    <x v="5"/>
    <s v="Choco Coated Almonds"/>
    <n v="7777"/>
    <n v="504"/>
    <e v="#N/A"/>
    <e v="#N/A"/>
  </r>
  <r>
    <x v="2"/>
    <x v="0"/>
    <s v="Manuka Honey Choco"/>
    <n v="1085"/>
    <n v="273"/>
    <e v="#N/A"/>
    <e v="#N/A"/>
  </r>
  <r>
    <x v="6"/>
    <x v="0"/>
    <s v="Smooth Sliky Salty"/>
    <n v="182"/>
    <n v="48"/>
    <e v="#REF!"/>
    <e v="#REF!"/>
  </r>
  <r>
    <x v="4"/>
    <x v="5"/>
    <s v="Organic Choco Syrup"/>
    <n v="4242"/>
    <n v="207"/>
    <e v="#N/A"/>
    <e v="#N/A"/>
  </r>
  <r>
    <x v="4"/>
    <x v="2"/>
    <s v="Choco Coated Almonds"/>
    <n v="6118"/>
    <n v="9"/>
    <e v="#N/A"/>
    <e v="#N/A"/>
  </r>
  <r>
    <x v="9"/>
    <x v="2"/>
    <s v="Fruit &amp; Nut Bars"/>
    <n v="2317"/>
    <n v="261"/>
    <e v="#N/A"/>
    <e v="#N/A"/>
  </r>
  <r>
    <x v="4"/>
    <x v="4"/>
    <s v="Mint Chip Choco"/>
    <n v="938"/>
    <n v="6"/>
    <e v="#N/A"/>
    <e v="#N/A"/>
  </r>
  <r>
    <x v="1"/>
    <x v="0"/>
    <s v="Raspberry Choco"/>
    <n v="9709"/>
    <n v="30"/>
    <e v="#REF!"/>
    <e v="#REF!"/>
  </r>
  <r>
    <x v="5"/>
    <x v="5"/>
    <s v="Orange Choco"/>
    <n v="2205"/>
    <n v="138"/>
    <e v="#N/A"/>
    <e v="#N/A"/>
  </r>
  <r>
    <x v="5"/>
    <x v="0"/>
    <s v="Eclairs"/>
    <n v="4487"/>
    <n v="111"/>
    <e v="#N/A"/>
    <e v="#N/A"/>
  </r>
  <r>
    <x v="6"/>
    <x v="1"/>
    <s v="Drinking Coco"/>
    <n v="2415"/>
    <n v="15"/>
    <e v="#N/A"/>
    <e v="#N/A"/>
  </r>
  <r>
    <x v="0"/>
    <x v="5"/>
    <s v="99% Dark &amp; Pure"/>
    <n v="4018"/>
    <n v="162"/>
    <e v="#N/A"/>
    <e v="#N/A"/>
  </r>
  <r>
    <x v="6"/>
    <x v="5"/>
    <s v="99% Dark &amp; Pure"/>
    <n v="861"/>
    <n v="195"/>
    <e v="#N/A"/>
    <e v="#N/A"/>
  </r>
  <r>
    <x v="9"/>
    <x v="4"/>
    <s v="50% Dark Bites"/>
    <n v="5586"/>
    <n v="525"/>
    <e v="#N/A"/>
    <e v="#N/A"/>
  </r>
  <r>
    <x v="5"/>
    <x v="5"/>
    <s v="Peanut Butter Cubes"/>
    <n v="2226"/>
    <n v="48"/>
    <e v="#N/A"/>
    <e v="#N/A"/>
  </r>
  <r>
    <x v="2"/>
    <x v="5"/>
    <s v="Caramel Stuffed Bars"/>
    <n v="14329"/>
    <n v="150"/>
    <e v="#N/A"/>
    <e v="#N/A"/>
  </r>
  <r>
    <x v="2"/>
    <x v="5"/>
    <s v="Orange Choco"/>
    <n v="8463"/>
    <n v="492"/>
    <e v="#N/A"/>
    <e v="#N/A"/>
  </r>
  <r>
    <x v="6"/>
    <x v="5"/>
    <s v="Manuka Honey Choco"/>
    <n v="2891"/>
    <n v="102"/>
    <e v="#N/A"/>
    <e v="#N/A"/>
  </r>
  <r>
    <x v="8"/>
    <x v="2"/>
    <s v="Fruit &amp; Nut Bars"/>
    <n v="3773"/>
    <n v="165"/>
    <e v="#N/A"/>
    <e v="#N/A"/>
  </r>
  <r>
    <x v="3"/>
    <x v="2"/>
    <s v="Caramel Stuffed Bars"/>
    <n v="854"/>
    <n v="309"/>
    <e v="#N/A"/>
    <e v="#N/A"/>
  </r>
  <r>
    <x v="4"/>
    <x v="2"/>
    <s v="Eclairs"/>
    <n v="4970"/>
    <n v="156"/>
    <e v="#N/A"/>
    <e v="#N/A"/>
  </r>
  <r>
    <x v="2"/>
    <x v="1"/>
    <s v="Baker's Choco Chips"/>
    <n v="98"/>
    <n v="159"/>
    <e v="#N/A"/>
    <e v="#N/A"/>
  </r>
  <r>
    <x v="6"/>
    <x v="1"/>
    <s v="Raspberry Choco"/>
    <n v="13391"/>
    <n v="201"/>
    <e v="#REF!"/>
    <e v="#REF!"/>
  </r>
  <r>
    <x v="1"/>
    <x v="3"/>
    <s v="Smooth Sliky Salty"/>
    <n v="8890"/>
    <n v="210"/>
    <e v="#REF!"/>
    <e v="#REF!"/>
  </r>
  <r>
    <x v="7"/>
    <x v="4"/>
    <s v="Milk Bars"/>
    <n v="56"/>
    <n v="51"/>
    <e v="#N/A"/>
    <e v="#N/A"/>
  </r>
  <r>
    <x v="8"/>
    <x v="2"/>
    <s v="White Choc"/>
    <n v="3339"/>
    <n v="39"/>
    <e v="#REF!"/>
    <e v="#REF!"/>
  </r>
  <r>
    <x v="9"/>
    <x v="1"/>
    <s v="Drinking Coco"/>
    <n v="3808"/>
    <n v="279"/>
    <e v="#N/A"/>
    <e v="#N/A"/>
  </r>
  <r>
    <x v="9"/>
    <x v="4"/>
    <s v="Milk Bars"/>
    <n v="63"/>
    <n v="123"/>
    <e v="#N/A"/>
    <e v="#N/A"/>
  </r>
  <r>
    <x v="7"/>
    <x v="3"/>
    <s v="Organic Choco Syrup"/>
    <n v="7812"/>
    <n v="81"/>
    <e v="#N/A"/>
    <e v="#N/A"/>
  </r>
  <r>
    <x v="0"/>
    <x v="0"/>
    <s v="99% Dark &amp; Pure"/>
    <n v="7693"/>
    <n v="21"/>
    <e v="#N/A"/>
    <e v="#N/A"/>
  </r>
  <r>
    <x v="8"/>
    <x v="2"/>
    <s v="Caramel Stuffed Bars"/>
    <n v="973"/>
    <n v="162"/>
    <e v="#N/A"/>
    <e v="#N/A"/>
  </r>
  <r>
    <x v="9"/>
    <x v="1"/>
    <s v="Spicy Special Slims"/>
    <n v="567"/>
    <n v="228"/>
    <e v="#REF!"/>
    <e v="#REF!"/>
  </r>
  <r>
    <x v="9"/>
    <x v="2"/>
    <s v="Manuka Honey Choco"/>
    <n v="2471"/>
    <n v="342"/>
    <e v="#N/A"/>
    <e v="#N/A"/>
  </r>
  <r>
    <x v="6"/>
    <x v="4"/>
    <s v="Milk Bars"/>
    <n v="7189"/>
    <n v="54"/>
    <e v="#N/A"/>
    <e v="#N/A"/>
  </r>
  <r>
    <x v="3"/>
    <x v="1"/>
    <s v="Caramel Stuffed Bars"/>
    <n v="7455"/>
    <n v="216"/>
    <e v="#N/A"/>
    <e v="#N/A"/>
  </r>
  <r>
    <x v="8"/>
    <x v="5"/>
    <s v="Baker's Choco Chips"/>
    <n v="3108"/>
    <n v="54"/>
    <e v="#N/A"/>
    <e v="#N/A"/>
  </r>
  <r>
    <x v="4"/>
    <x v="4"/>
    <s v="White Choc"/>
    <n v="469"/>
    <n v="75"/>
    <e v="#REF!"/>
    <e v="#REF!"/>
  </r>
  <r>
    <x v="2"/>
    <x v="0"/>
    <s v="Fruit &amp; Nut Bars"/>
    <n v="2737"/>
    <n v="93"/>
    <e v="#N/A"/>
    <e v="#N/A"/>
  </r>
  <r>
    <x v="2"/>
    <x v="0"/>
    <s v="White Choc"/>
    <n v="4305"/>
    <n v="156"/>
    <e v="#REF!"/>
    <e v="#REF!"/>
  </r>
  <r>
    <x v="2"/>
    <x v="4"/>
    <s v="Eclairs"/>
    <n v="2408"/>
    <n v="9"/>
    <e v="#N/A"/>
    <e v="#N/A"/>
  </r>
  <r>
    <x v="8"/>
    <x v="2"/>
    <s v="99% Dark &amp; Pure"/>
    <n v="1281"/>
    <n v="18"/>
    <e v="#N/A"/>
    <e v="#N/A"/>
  </r>
  <r>
    <x v="0"/>
    <x v="1"/>
    <s v="Choco Coated Almonds"/>
    <n v="12348"/>
    <n v="234"/>
    <e v="#N/A"/>
    <e v="#N/A"/>
  </r>
  <r>
    <x v="8"/>
    <x v="5"/>
    <s v="Caramel Stuffed Bars"/>
    <n v="3689"/>
    <n v="312"/>
    <e v="#N/A"/>
    <e v="#N/A"/>
  </r>
  <r>
    <x v="5"/>
    <x v="2"/>
    <s v="99% Dark &amp; Pure"/>
    <n v="2870"/>
    <n v="300"/>
    <e v="#N/A"/>
    <e v="#N/A"/>
  </r>
  <r>
    <x v="7"/>
    <x v="2"/>
    <s v="Organic Choco Syrup"/>
    <n v="798"/>
    <n v="519"/>
    <e v="#N/A"/>
    <e v="#N/A"/>
  </r>
  <r>
    <x v="3"/>
    <x v="0"/>
    <s v="Spicy Special Slims"/>
    <n v="2933"/>
    <n v="9"/>
    <e v="#REF!"/>
    <e v="#REF!"/>
  </r>
  <r>
    <x v="6"/>
    <x v="1"/>
    <s v="Almond Choco"/>
    <n v="2744"/>
    <n v="9"/>
    <e v="#N/A"/>
    <e v="#N/A"/>
  </r>
  <r>
    <x v="0"/>
    <x v="2"/>
    <s v="Peanut Butter Cubes"/>
    <n v="9772"/>
    <n v="90"/>
    <e v="#N/A"/>
    <e v="#N/A"/>
  </r>
  <r>
    <x v="5"/>
    <x v="5"/>
    <s v="White Choc"/>
    <n v="1568"/>
    <n v="96"/>
    <e v="#REF!"/>
    <e v="#REF!"/>
  </r>
  <r>
    <x v="7"/>
    <x v="2"/>
    <s v="Mint Chip Choco"/>
    <n v="11417"/>
    <n v="21"/>
    <e v="#N/A"/>
    <e v="#N/A"/>
  </r>
  <r>
    <x v="0"/>
    <x v="5"/>
    <s v="Baker's Choco Chips"/>
    <n v="6748"/>
    <n v="48"/>
    <e v="#N/A"/>
    <e v="#N/A"/>
  </r>
  <r>
    <x v="9"/>
    <x v="2"/>
    <s v="Organic Choco Syrup"/>
    <n v="1407"/>
    <n v="72"/>
    <e v="#N/A"/>
    <e v="#N/A"/>
  </r>
  <r>
    <x v="1"/>
    <x v="1"/>
    <s v="Manuka Honey Choco"/>
    <n v="2023"/>
    <n v="168"/>
    <e v="#N/A"/>
    <e v="#N/A"/>
  </r>
  <r>
    <x v="6"/>
    <x v="3"/>
    <s v="Baker's Choco Chips"/>
    <n v="5236"/>
    <n v="51"/>
    <e v="#N/A"/>
    <e v="#N/A"/>
  </r>
  <r>
    <x v="3"/>
    <x v="2"/>
    <s v="99% Dark &amp; Pure"/>
    <n v="1925"/>
    <n v="192"/>
    <e v="#N/A"/>
    <e v="#N/A"/>
  </r>
  <r>
    <x v="5"/>
    <x v="0"/>
    <s v="50% Dark Bites"/>
    <n v="6608"/>
    <n v="225"/>
    <e v="#N/A"/>
    <e v="#N/A"/>
  </r>
  <r>
    <x v="4"/>
    <x v="5"/>
    <s v="Baker's Choco Chips"/>
    <n v="8008"/>
    <n v="456"/>
    <e v="#N/A"/>
    <e v="#N/A"/>
  </r>
  <r>
    <x v="9"/>
    <x v="5"/>
    <s v="White Choc"/>
    <n v="1428"/>
    <n v="93"/>
    <e v="#REF!"/>
    <e v="#REF!"/>
  </r>
  <r>
    <x v="4"/>
    <x v="5"/>
    <s v="Almond Choco"/>
    <n v="525"/>
    <n v="48"/>
    <e v="#N/A"/>
    <e v="#N/A"/>
  </r>
  <r>
    <x v="4"/>
    <x v="0"/>
    <s v="Drinking Coco"/>
    <n v="1505"/>
    <n v="102"/>
    <e v="#N/A"/>
    <e v="#N/A"/>
  </r>
  <r>
    <x v="5"/>
    <x v="1"/>
    <s v="70% Dark Bites"/>
    <n v="6755"/>
    <n v="252"/>
    <e v="#N/A"/>
    <e v="#N/A"/>
  </r>
  <r>
    <x v="7"/>
    <x v="0"/>
    <s v="Drinking Coco"/>
    <n v="11571"/>
    <n v="138"/>
    <e v="#N/A"/>
    <e v="#N/A"/>
  </r>
  <r>
    <x v="0"/>
    <x v="4"/>
    <s v="White Choc"/>
    <n v="2541"/>
    <n v="90"/>
    <e v="#REF!"/>
    <e v="#REF!"/>
  </r>
  <r>
    <x v="3"/>
    <x v="0"/>
    <s v="70% Dark Bites"/>
    <n v="1526"/>
    <n v="240"/>
    <e v="#N/A"/>
    <e v="#N/A"/>
  </r>
  <r>
    <x v="0"/>
    <x v="4"/>
    <s v="Almond Choco"/>
    <n v="6125"/>
    <n v="102"/>
    <e v="#N/A"/>
    <e v="#N/A"/>
  </r>
  <r>
    <x v="3"/>
    <x v="1"/>
    <s v="Organic Choco Syrup"/>
    <n v="847"/>
    <n v="129"/>
    <e v="#N/A"/>
    <e v="#N/A"/>
  </r>
  <r>
    <x v="1"/>
    <x v="1"/>
    <s v="Organic Choco Syrup"/>
    <n v="4753"/>
    <n v="300"/>
    <e v="#N/A"/>
    <e v="#N/A"/>
  </r>
  <r>
    <x v="4"/>
    <x v="4"/>
    <s v="Peanut Butter Cubes"/>
    <n v="959"/>
    <n v="135"/>
    <e v="#N/A"/>
    <e v="#N/A"/>
  </r>
  <r>
    <x v="5"/>
    <x v="1"/>
    <s v="85% Dark Bars"/>
    <n v="2793"/>
    <n v="114"/>
    <e v="#N/A"/>
    <e v="#N/A"/>
  </r>
  <r>
    <x v="5"/>
    <x v="1"/>
    <s v="50% Dark Bites"/>
    <n v="4606"/>
    <n v="63"/>
    <e v="#N/A"/>
    <e v="#N/A"/>
  </r>
  <r>
    <x v="5"/>
    <x v="2"/>
    <s v="Manuka Honey Choco"/>
    <n v="5551"/>
    <n v="252"/>
    <e v="#N/A"/>
    <e v="#N/A"/>
  </r>
  <r>
    <x v="9"/>
    <x v="2"/>
    <s v="Choco Coated Almonds"/>
    <n v="6657"/>
    <n v="303"/>
    <e v="#N/A"/>
    <e v="#N/A"/>
  </r>
  <r>
    <x v="5"/>
    <x v="3"/>
    <s v="Eclairs"/>
    <n v="4438"/>
    <n v="246"/>
    <e v="#N/A"/>
    <e v="#N/A"/>
  </r>
  <r>
    <x v="1"/>
    <x v="4"/>
    <s v="After Nines"/>
    <n v="168"/>
    <n v="84"/>
    <e v="#N/A"/>
    <e v="#N/A"/>
  </r>
  <r>
    <x v="5"/>
    <x v="5"/>
    <s v="Eclairs"/>
    <n v="7777"/>
    <n v="39"/>
    <e v="#N/A"/>
    <e v="#N/A"/>
  </r>
  <r>
    <x v="6"/>
    <x v="2"/>
    <s v="Eclairs"/>
    <n v="3339"/>
    <n v="348"/>
    <e v="#N/A"/>
    <e v="#N/A"/>
  </r>
  <r>
    <x v="5"/>
    <x v="0"/>
    <s v="Peanut Butter Cubes"/>
    <n v="6391"/>
    <n v="48"/>
    <e v="#N/A"/>
    <e v="#N/A"/>
  </r>
  <r>
    <x v="6"/>
    <x v="0"/>
    <s v="After Nines"/>
    <n v="518"/>
    <n v="75"/>
    <e v="#N/A"/>
    <e v="#N/A"/>
  </r>
  <r>
    <x v="5"/>
    <x v="4"/>
    <s v="Caramel Stuffed Bars"/>
    <n v="5677"/>
    <n v="258"/>
    <e v="#N/A"/>
    <e v="#N/A"/>
  </r>
  <r>
    <x v="4"/>
    <x v="3"/>
    <s v="Eclairs"/>
    <n v="6048"/>
    <n v="27"/>
    <e v="#N/A"/>
    <e v="#N/A"/>
  </r>
  <r>
    <x v="1"/>
    <x v="4"/>
    <s v="Choco Coated Almonds"/>
    <n v="3752"/>
    <n v="213"/>
    <e v="#N/A"/>
    <e v="#N/A"/>
  </r>
  <r>
    <x v="6"/>
    <x v="1"/>
    <s v="Manuka Honey Choco"/>
    <n v="4480"/>
    <n v="357"/>
    <e v="#N/A"/>
    <e v="#N/A"/>
  </r>
  <r>
    <x v="2"/>
    <x v="0"/>
    <s v="Almond Choco"/>
    <n v="259"/>
    <n v="207"/>
    <e v="#N/A"/>
    <e v="#N/A"/>
  </r>
  <r>
    <x v="1"/>
    <x v="0"/>
    <s v="70% Dark Bites"/>
    <n v="42"/>
    <n v="150"/>
    <e v="#N/A"/>
    <e v="#N/A"/>
  </r>
  <r>
    <x v="3"/>
    <x v="2"/>
    <s v="Baker's Choco Chips"/>
    <n v="98"/>
    <n v="204"/>
    <e v="#N/A"/>
    <e v="#N/A"/>
  </r>
  <r>
    <x v="5"/>
    <x v="1"/>
    <s v="Organic Choco Syrup"/>
    <n v="2478"/>
    <n v="21"/>
    <e v="#N/A"/>
    <e v="#N/A"/>
  </r>
  <r>
    <x v="3"/>
    <x v="5"/>
    <s v="Peanut Butter Cubes"/>
    <n v="7847"/>
    <n v="174"/>
    <e v="#N/A"/>
    <e v="#N/A"/>
  </r>
  <r>
    <x v="7"/>
    <x v="0"/>
    <s v="Eclairs"/>
    <n v="9926"/>
    <n v="201"/>
    <e v="#N/A"/>
    <e v="#N/A"/>
  </r>
  <r>
    <x v="1"/>
    <x v="4"/>
    <s v="Milk Bars"/>
    <n v="819"/>
    <n v="510"/>
    <e v="#N/A"/>
    <e v="#N/A"/>
  </r>
  <r>
    <x v="4"/>
    <x v="3"/>
    <s v="Manuka Honey Choco"/>
    <n v="3052"/>
    <n v="378"/>
    <e v="#N/A"/>
    <e v="#N/A"/>
  </r>
  <r>
    <x v="2"/>
    <x v="5"/>
    <s v="Spicy Special Slims"/>
    <n v="6832"/>
    <n v="27"/>
    <e v="#REF!"/>
    <e v="#REF!"/>
  </r>
  <r>
    <x v="7"/>
    <x v="3"/>
    <s v="Mint Chip Choco"/>
    <n v="2016"/>
    <n v="117"/>
    <e v="#N/A"/>
    <e v="#N/A"/>
  </r>
  <r>
    <x v="4"/>
    <x v="4"/>
    <s v="Spicy Special Slims"/>
    <n v="7322"/>
    <n v="36"/>
    <e v="#REF!"/>
    <e v="#REF!"/>
  </r>
  <r>
    <x v="1"/>
    <x v="1"/>
    <s v="Peanut Butter Cubes"/>
    <n v="357"/>
    <n v="126"/>
    <e v="#N/A"/>
    <e v="#N/A"/>
  </r>
  <r>
    <x v="2"/>
    <x v="3"/>
    <s v="White Choc"/>
    <n v="3192"/>
    <n v="72"/>
    <e v="#REF!"/>
    <e v="#REF!"/>
  </r>
  <r>
    <x v="5"/>
    <x v="2"/>
    <s v="After Nines"/>
    <n v="8435"/>
    <n v="42"/>
    <e v="#N/A"/>
    <e v="#N/A"/>
  </r>
  <r>
    <x v="0"/>
    <x v="3"/>
    <s v="Manuka Honey Choco"/>
    <n v="0"/>
    <n v="135"/>
    <e v="#N/A"/>
    <e v="#N/A"/>
  </r>
  <r>
    <x v="5"/>
    <x v="5"/>
    <s v="85% Dark Bars"/>
    <n v="8862"/>
    <n v="189"/>
    <e v="#N/A"/>
    <e v="#N/A"/>
  </r>
  <r>
    <x v="4"/>
    <x v="0"/>
    <s v="Caramel Stuffed Bars"/>
    <n v="3556"/>
    <n v="459"/>
    <e v="#N/A"/>
    <e v="#N/A"/>
  </r>
  <r>
    <x v="6"/>
    <x v="5"/>
    <s v="Raspberry Choco"/>
    <n v="7280"/>
    <n v="201"/>
    <e v="#REF!"/>
    <e v="#REF!"/>
  </r>
  <r>
    <x v="4"/>
    <x v="5"/>
    <s v="70% Dark Bites"/>
    <n v="3402"/>
    <n v="366"/>
    <e v="#N/A"/>
    <e v="#N/A"/>
  </r>
  <r>
    <x v="8"/>
    <x v="0"/>
    <s v="Manuka Honey Choco"/>
    <n v="4592"/>
    <n v="324"/>
    <e v="#N/A"/>
    <e v="#N/A"/>
  </r>
  <r>
    <x v="2"/>
    <x v="1"/>
    <s v="Raspberry Choco"/>
    <n v="7833"/>
    <n v="243"/>
    <e v="#REF!"/>
    <e v="#REF!"/>
  </r>
  <r>
    <x v="7"/>
    <x v="3"/>
    <s v="Spicy Special Slims"/>
    <n v="7651"/>
    <n v="213"/>
    <e v="#REF!"/>
    <e v="#REF!"/>
  </r>
  <r>
    <x v="0"/>
    <x v="1"/>
    <s v="70% Dark Bites"/>
    <n v="2275"/>
    <n v="447"/>
    <e v="#N/A"/>
    <e v="#N/A"/>
  </r>
  <r>
    <x v="0"/>
    <x v="4"/>
    <s v="Milk Bars"/>
    <n v="5670"/>
    <n v="297"/>
    <e v="#N/A"/>
    <e v="#N/A"/>
  </r>
  <r>
    <x v="5"/>
    <x v="1"/>
    <s v="Mint Chip Choco"/>
    <n v="2135"/>
    <n v="27"/>
    <e v="#N/A"/>
    <e v="#N/A"/>
  </r>
  <r>
    <x v="0"/>
    <x v="5"/>
    <s v="Fruit &amp; Nut Bars"/>
    <n v="2779"/>
    <n v="75"/>
    <e v="#N/A"/>
    <e v="#N/A"/>
  </r>
  <r>
    <x v="9"/>
    <x v="3"/>
    <s v="Peanut Butter Cubes"/>
    <n v="12950"/>
    <n v="30"/>
    <e v="#N/A"/>
    <e v="#N/A"/>
  </r>
  <r>
    <x v="5"/>
    <x v="2"/>
    <s v="Drinking Coco"/>
    <n v="2646"/>
    <n v="177"/>
    <e v="#N/A"/>
    <e v="#N/A"/>
  </r>
  <r>
    <x v="0"/>
    <x v="5"/>
    <s v="Peanut Butter Cubes"/>
    <n v="3794"/>
    <n v="159"/>
    <e v="#N/A"/>
    <e v="#N/A"/>
  </r>
  <r>
    <x v="8"/>
    <x v="1"/>
    <s v="Peanut Butter Cubes"/>
    <n v="819"/>
    <n v="306"/>
    <e v="#N/A"/>
    <e v="#N/A"/>
  </r>
  <r>
    <x v="8"/>
    <x v="5"/>
    <s v="Orange Choco"/>
    <n v="2583"/>
    <n v="18"/>
    <e v="#N/A"/>
    <e v="#N/A"/>
  </r>
  <r>
    <x v="5"/>
    <x v="1"/>
    <s v="99% Dark &amp; Pure"/>
    <n v="4585"/>
    <n v="240"/>
    <e v="#N/A"/>
    <e v="#N/A"/>
  </r>
  <r>
    <x v="6"/>
    <x v="5"/>
    <s v="Peanut Butter Cubes"/>
    <n v="1652"/>
    <n v="93"/>
    <e v="#N/A"/>
    <e v="#N/A"/>
  </r>
  <r>
    <x v="9"/>
    <x v="5"/>
    <s v="Baker's Choco Chips"/>
    <n v="4991"/>
    <n v="9"/>
    <e v="#N/A"/>
    <e v="#N/A"/>
  </r>
  <r>
    <x v="1"/>
    <x v="5"/>
    <s v="Mint Chip Choco"/>
    <n v="2009"/>
    <n v="219"/>
    <e v="#N/A"/>
    <e v="#N/A"/>
  </r>
  <r>
    <x v="7"/>
    <x v="3"/>
    <s v="After Nines"/>
    <n v="1568"/>
    <n v="141"/>
    <e v="#N/A"/>
    <e v="#N/A"/>
  </r>
  <r>
    <x v="3"/>
    <x v="0"/>
    <s v="Orange Choco"/>
    <n v="3388"/>
    <n v="123"/>
    <e v="#N/A"/>
    <e v="#N/A"/>
  </r>
  <r>
    <x v="0"/>
    <x v="4"/>
    <s v="85% Dark Bars"/>
    <n v="623"/>
    <n v="51"/>
    <e v="#N/A"/>
    <e v="#N/A"/>
  </r>
  <r>
    <x v="4"/>
    <x v="2"/>
    <s v="Almond Choco"/>
    <n v="10073"/>
    <n v="120"/>
    <e v="#N/A"/>
    <e v="#N/A"/>
  </r>
  <r>
    <x v="1"/>
    <x v="3"/>
    <s v="Baker's Choco Chips"/>
    <n v="1561"/>
    <n v="27"/>
    <e v="#N/A"/>
    <e v="#N/A"/>
  </r>
  <r>
    <x v="2"/>
    <x v="2"/>
    <s v="Organic Choco Syrup"/>
    <n v="11522"/>
    <n v="204"/>
    <e v="#N/A"/>
    <e v="#N/A"/>
  </r>
  <r>
    <x v="4"/>
    <x v="4"/>
    <s v="Milk Bars"/>
    <n v="2317"/>
    <n v="123"/>
    <e v="#N/A"/>
    <e v="#N/A"/>
  </r>
  <r>
    <x v="9"/>
    <x v="0"/>
    <s v="Caramel Stuffed Bars"/>
    <n v="3059"/>
    <n v="27"/>
    <e v="#N/A"/>
    <e v="#N/A"/>
  </r>
  <r>
    <x v="3"/>
    <x v="0"/>
    <s v="Baker's Choco Chips"/>
    <n v="2324"/>
    <n v="177"/>
    <e v="#N/A"/>
    <e v="#N/A"/>
  </r>
  <r>
    <x v="8"/>
    <x v="3"/>
    <s v="Baker's Choco Chips"/>
    <n v="4956"/>
    <n v="171"/>
    <e v="#N/A"/>
    <e v="#N/A"/>
  </r>
  <r>
    <x v="9"/>
    <x v="5"/>
    <s v="99% Dark &amp; Pure"/>
    <n v="5355"/>
    <n v="204"/>
    <e v="#N/A"/>
    <e v="#N/A"/>
  </r>
  <r>
    <x v="8"/>
    <x v="5"/>
    <s v="50% Dark Bites"/>
    <n v="7259"/>
    <n v="276"/>
    <e v="#N/A"/>
    <e v="#N/A"/>
  </r>
  <r>
    <x v="1"/>
    <x v="0"/>
    <s v="Baker's Choco Chips"/>
    <n v="6279"/>
    <n v="45"/>
    <e v="#N/A"/>
    <e v="#N/A"/>
  </r>
  <r>
    <x v="0"/>
    <x v="4"/>
    <s v="Manuka Honey Choco"/>
    <n v="2541"/>
    <n v="45"/>
    <e v="#N/A"/>
    <e v="#N/A"/>
  </r>
  <r>
    <x v="4"/>
    <x v="1"/>
    <s v="Organic Choco Syrup"/>
    <n v="3864"/>
    <n v="177"/>
    <e v="#N/A"/>
    <e v="#N/A"/>
  </r>
  <r>
    <x v="6"/>
    <x v="2"/>
    <s v="Milk Bars"/>
    <n v="6146"/>
    <n v="63"/>
    <e v="#N/A"/>
    <e v="#N/A"/>
  </r>
  <r>
    <x v="2"/>
    <x v="3"/>
    <s v="Drinking Coco"/>
    <n v="2639"/>
    <n v="204"/>
    <e v="#N/A"/>
    <e v="#N/A"/>
  </r>
  <r>
    <x v="1"/>
    <x v="0"/>
    <s v="After Nines"/>
    <n v="1890"/>
    <n v="195"/>
    <e v="#N/A"/>
    <e v="#N/A"/>
  </r>
  <r>
    <x v="5"/>
    <x v="5"/>
    <s v="50% Dark Bites"/>
    <n v="1932"/>
    <n v="369"/>
    <e v="#N/A"/>
    <e v="#N/A"/>
  </r>
  <r>
    <x v="8"/>
    <x v="5"/>
    <s v="White Choc"/>
    <n v="6300"/>
    <n v="42"/>
    <e v="#REF!"/>
    <e v="#REF!"/>
  </r>
  <r>
    <x v="4"/>
    <x v="0"/>
    <s v="70% Dark Bites"/>
    <n v="560"/>
    <n v="81"/>
    <e v="#N/A"/>
    <e v="#N/A"/>
  </r>
  <r>
    <x v="2"/>
    <x v="0"/>
    <s v="Baker's Choco Chips"/>
    <n v="2856"/>
    <n v="246"/>
    <e v="#N/A"/>
    <e v="#N/A"/>
  </r>
  <r>
    <x v="2"/>
    <x v="5"/>
    <s v="Eclairs"/>
    <n v="707"/>
    <n v="174"/>
    <e v="#N/A"/>
    <e v="#N/A"/>
  </r>
  <r>
    <x v="1"/>
    <x v="1"/>
    <s v="70% Dark Bites"/>
    <n v="3598"/>
    <n v="81"/>
    <e v="#N/A"/>
    <e v="#N/A"/>
  </r>
  <r>
    <x v="0"/>
    <x v="1"/>
    <s v="After Nines"/>
    <n v="6853"/>
    <n v="372"/>
    <e v="#N/A"/>
    <e v="#N/A"/>
  </r>
  <r>
    <x v="0"/>
    <x v="1"/>
    <s v="Mint Chip Choco"/>
    <n v="4725"/>
    <n v="174"/>
    <e v="#N/A"/>
    <e v="#N/A"/>
  </r>
  <r>
    <x v="3"/>
    <x v="2"/>
    <s v="Choco Coated Almonds"/>
    <n v="10304"/>
    <n v="84"/>
    <e v="#N/A"/>
    <e v="#N/A"/>
  </r>
  <r>
    <x v="3"/>
    <x v="5"/>
    <s v="Mint Chip Choco"/>
    <n v="1274"/>
    <n v="225"/>
    <e v="#N/A"/>
    <e v="#N/A"/>
  </r>
  <r>
    <x v="6"/>
    <x v="2"/>
    <s v="70% Dark Bites"/>
    <n v="1526"/>
    <n v="105"/>
    <e v="#N/A"/>
    <e v="#N/A"/>
  </r>
  <r>
    <x v="0"/>
    <x v="3"/>
    <s v="Caramel Stuffed Bars"/>
    <n v="3101"/>
    <n v="225"/>
    <e v="#N/A"/>
    <e v="#N/A"/>
  </r>
  <r>
    <x v="7"/>
    <x v="0"/>
    <s v="50% Dark Bites"/>
    <n v="1057"/>
    <n v="54"/>
    <e v="#N/A"/>
    <e v="#N/A"/>
  </r>
  <r>
    <x v="5"/>
    <x v="0"/>
    <s v="Baker's Choco Chips"/>
    <n v="5306"/>
    <n v="0"/>
    <e v="#N/A"/>
    <e v="#N/A"/>
  </r>
  <r>
    <x v="6"/>
    <x v="3"/>
    <s v="85% Dark Bars"/>
    <n v="4018"/>
    <n v="171"/>
    <e v="#N/A"/>
    <e v="#N/A"/>
  </r>
  <r>
    <x v="2"/>
    <x v="5"/>
    <s v="Mint Chip Choco"/>
    <n v="938"/>
    <n v="189"/>
    <e v="#N/A"/>
    <e v="#N/A"/>
  </r>
  <r>
    <x v="5"/>
    <x v="4"/>
    <s v="Drinking Coco"/>
    <n v="1778"/>
    <n v="270"/>
    <e v="#N/A"/>
    <e v="#N/A"/>
  </r>
  <r>
    <x v="4"/>
    <x v="3"/>
    <s v="70% Dark Bites"/>
    <n v="1638"/>
    <n v="63"/>
    <e v="#N/A"/>
    <e v="#N/A"/>
  </r>
  <r>
    <x v="3"/>
    <x v="4"/>
    <s v="White Choc"/>
    <n v="154"/>
    <n v="21"/>
    <e v="#REF!"/>
    <e v="#REF!"/>
  </r>
  <r>
    <x v="5"/>
    <x v="0"/>
    <s v="After Nines"/>
    <n v="9835"/>
    <n v="207"/>
    <e v="#N/A"/>
    <e v="#N/A"/>
  </r>
  <r>
    <x v="2"/>
    <x v="0"/>
    <s v="Orange Choco"/>
    <n v="7273"/>
    <n v="96"/>
    <e v="#N/A"/>
    <e v="#N/A"/>
  </r>
  <r>
    <x v="6"/>
    <x v="3"/>
    <s v="After Nines"/>
    <n v="6909"/>
    <n v="81"/>
    <e v="#N/A"/>
    <e v="#N/A"/>
  </r>
  <r>
    <x v="2"/>
    <x v="3"/>
    <s v="85% Dark Bars"/>
    <n v="3920"/>
    <n v="306"/>
    <e v="#N/A"/>
    <e v="#N/A"/>
  </r>
  <r>
    <x v="9"/>
    <x v="3"/>
    <s v="Spicy Special Slims"/>
    <n v="4858"/>
    <n v="279"/>
    <e v="#REF!"/>
    <e v="#REF!"/>
  </r>
  <r>
    <x v="7"/>
    <x v="4"/>
    <s v="Almond Choco"/>
    <n v="3549"/>
    <n v="3"/>
    <e v="#N/A"/>
    <e v="#N/A"/>
  </r>
  <r>
    <x v="5"/>
    <x v="3"/>
    <s v="Organic Choco Syrup"/>
    <n v="966"/>
    <n v="198"/>
    <e v="#N/A"/>
    <e v="#N/A"/>
  </r>
  <r>
    <x v="6"/>
    <x v="3"/>
    <s v="Drinking Coco"/>
    <n v="385"/>
    <n v="249"/>
    <e v="#N/A"/>
    <e v="#N/A"/>
  </r>
  <r>
    <x v="4"/>
    <x v="5"/>
    <s v="Mint Chip Choco"/>
    <n v="2219"/>
    <n v="75"/>
    <e v="#N/A"/>
    <e v="#N/A"/>
  </r>
  <r>
    <x v="2"/>
    <x v="2"/>
    <s v="Choco Coated Almonds"/>
    <n v="2954"/>
    <n v="189"/>
    <e v="#N/A"/>
    <e v="#N/A"/>
  </r>
  <r>
    <x v="5"/>
    <x v="2"/>
    <s v="Choco Coated Almonds"/>
    <n v="280"/>
    <n v="87"/>
    <e v="#N/A"/>
    <e v="#N/A"/>
  </r>
  <r>
    <x v="3"/>
    <x v="2"/>
    <s v="70% Dark Bites"/>
    <n v="6118"/>
    <n v="174"/>
    <e v="#N/A"/>
    <e v="#N/A"/>
  </r>
  <r>
    <x v="7"/>
    <x v="3"/>
    <s v="Raspberry Choco"/>
    <n v="4802"/>
    <n v="36"/>
    <e v="#REF!"/>
    <e v="#REF!"/>
  </r>
  <r>
    <x v="2"/>
    <x v="4"/>
    <s v="85% Dark Bars"/>
    <n v="4137"/>
    <n v="60"/>
    <e v="#N/A"/>
    <e v="#N/A"/>
  </r>
  <r>
    <x v="8"/>
    <x v="1"/>
    <s v="Fruit &amp; Nut Bars"/>
    <n v="2023"/>
    <n v="78"/>
    <e v="#N/A"/>
    <e v="#N/A"/>
  </r>
  <r>
    <x v="2"/>
    <x v="2"/>
    <s v="70% Dark Bites"/>
    <n v="9051"/>
    <n v="57"/>
    <e v="#N/A"/>
    <e v="#N/A"/>
  </r>
  <r>
    <x v="2"/>
    <x v="0"/>
    <s v="Caramel Stuffed Bars"/>
    <n v="2919"/>
    <n v="45"/>
    <e v="#N/A"/>
    <e v="#N/A"/>
  </r>
  <r>
    <x v="3"/>
    <x v="4"/>
    <s v="After Nines"/>
    <n v="5915"/>
    <n v="3"/>
    <e v="#N/A"/>
    <e v="#N/A"/>
  </r>
  <r>
    <x v="9"/>
    <x v="1"/>
    <s v="Raspberry Choco"/>
    <n v="2562"/>
    <n v="6"/>
    <e v="#REF!"/>
    <e v="#REF!"/>
  </r>
  <r>
    <x v="6"/>
    <x v="0"/>
    <s v="White Choc"/>
    <n v="8813"/>
    <n v="21"/>
    <e v="#REF!"/>
    <e v="#REF!"/>
  </r>
  <r>
    <x v="6"/>
    <x v="2"/>
    <s v="Drinking Coco"/>
    <n v="6111"/>
    <n v="3"/>
    <e v="#N/A"/>
    <e v="#N/A"/>
  </r>
  <r>
    <x v="1"/>
    <x v="5"/>
    <s v="Smooth Sliky Salty"/>
    <n v="3507"/>
    <n v="288"/>
    <e v="#REF!"/>
    <e v="#REF!"/>
  </r>
  <r>
    <x v="4"/>
    <x v="2"/>
    <s v="Milk Bars"/>
    <n v="4319"/>
    <n v="30"/>
    <e v="#N/A"/>
    <e v="#N/A"/>
  </r>
  <r>
    <x v="0"/>
    <x v="4"/>
    <s v="Baker's Choco Chips"/>
    <n v="609"/>
    <n v="87"/>
    <e v="#N/A"/>
    <e v="#N/A"/>
  </r>
  <r>
    <x v="0"/>
    <x v="3"/>
    <s v="Organic Choco Syrup"/>
    <n v="6370"/>
    <n v="30"/>
    <e v="#N/A"/>
    <e v="#N/A"/>
  </r>
  <r>
    <x v="6"/>
    <x v="4"/>
    <s v="99% Dark &amp; Pure"/>
    <n v="5474"/>
    <n v="168"/>
    <e v="#N/A"/>
    <e v="#N/A"/>
  </r>
  <r>
    <x v="0"/>
    <x v="2"/>
    <s v="Organic Choco Syrup"/>
    <n v="3164"/>
    <n v="306"/>
    <e v="#N/A"/>
    <e v="#N/A"/>
  </r>
  <r>
    <x v="4"/>
    <x v="1"/>
    <s v="Almond Choco"/>
    <n v="1302"/>
    <n v="402"/>
    <e v="#N/A"/>
    <e v="#N/A"/>
  </r>
  <r>
    <x v="8"/>
    <x v="0"/>
    <s v="Caramel Stuffed Bars"/>
    <n v="7308"/>
    <n v="327"/>
    <e v="#N/A"/>
    <e v="#N/A"/>
  </r>
  <r>
    <x v="0"/>
    <x v="0"/>
    <s v="Organic Choco Syrup"/>
    <n v="6132"/>
    <n v="93"/>
    <e v="#N/A"/>
    <e v="#N/A"/>
  </r>
  <r>
    <x v="9"/>
    <x v="1"/>
    <s v="50% Dark Bites"/>
    <n v="3472"/>
    <n v="96"/>
    <e v="#N/A"/>
    <e v="#N/A"/>
  </r>
  <r>
    <x v="1"/>
    <x v="3"/>
    <s v="Drinking Coco"/>
    <n v="9660"/>
    <n v="27"/>
    <e v="#N/A"/>
    <e v="#N/A"/>
  </r>
  <r>
    <x v="2"/>
    <x v="4"/>
    <s v="Baker's Choco Chips"/>
    <n v="2436"/>
    <n v="99"/>
    <e v="#N/A"/>
    <e v="#N/A"/>
  </r>
  <r>
    <x v="2"/>
    <x v="4"/>
    <s v="Peanut Butter Cubes"/>
    <n v="9506"/>
    <n v="87"/>
    <e v="#N/A"/>
    <e v="#N/A"/>
  </r>
  <r>
    <x v="9"/>
    <x v="0"/>
    <s v="Spicy Special Slims"/>
    <n v="245"/>
    <n v="288"/>
    <e v="#REF!"/>
    <e v="#REF!"/>
  </r>
  <r>
    <x v="1"/>
    <x v="1"/>
    <s v="Orange Choco"/>
    <n v="2702"/>
    <n v="363"/>
    <e v="#N/A"/>
    <e v="#N/A"/>
  </r>
  <r>
    <x v="9"/>
    <x v="5"/>
    <s v="Eclairs"/>
    <n v="700"/>
    <n v="87"/>
    <e v="#N/A"/>
    <e v="#N/A"/>
  </r>
  <r>
    <x v="4"/>
    <x v="5"/>
    <s v="Eclairs"/>
    <n v="3759"/>
    <n v="150"/>
    <e v="#N/A"/>
    <e v="#N/A"/>
  </r>
  <r>
    <x v="7"/>
    <x v="1"/>
    <s v="Eclairs"/>
    <n v="1589"/>
    <n v="303"/>
    <e v="#N/A"/>
    <e v="#N/A"/>
  </r>
  <r>
    <x v="5"/>
    <x v="1"/>
    <s v="Caramel Stuffed Bars"/>
    <n v="5194"/>
    <n v="288"/>
    <e v="#N/A"/>
    <e v="#N/A"/>
  </r>
  <r>
    <x v="9"/>
    <x v="2"/>
    <s v="Milk Bars"/>
    <n v="945"/>
    <n v="75"/>
    <e v="#N/A"/>
    <e v="#N/A"/>
  </r>
  <r>
    <x v="0"/>
    <x v="4"/>
    <s v="Smooth Sliky Salty"/>
    <n v="1988"/>
    <n v="39"/>
    <e v="#REF!"/>
    <e v="#REF!"/>
  </r>
  <r>
    <x v="4"/>
    <x v="5"/>
    <s v="Choco Coated Almonds"/>
    <n v="6734"/>
    <n v="123"/>
    <e v="#N/A"/>
    <e v="#N/A"/>
  </r>
  <r>
    <x v="0"/>
    <x v="2"/>
    <s v="Almond Choco"/>
    <n v="217"/>
    <n v="36"/>
    <e v="#N/A"/>
    <e v="#N/A"/>
  </r>
  <r>
    <x v="6"/>
    <x v="5"/>
    <s v="After Nines"/>
    <n v="6279"/>
    <n v="237"/>
    <e v="#N/A"/>
    <e v="#N/A"/>
  </r>
  <r>
    <x v="0"/>
    <x v="2"/>
    <s v="Milk Bars"/>
    <n v="4424"/>
    <n v="201"/>
    <e v="#N/A"/>
    <e v="#N/A"/>
  </r>
  <r>
    <x v="7"/>
    <x v="2"/>
    <s v="Eclairs"/>
    <n v="189"/>
    <n v="48"/>
    <e v="#N/A"/>
    <e v="#N/A"/>
  </r>
  <r>
    <x v="6"/>
    <x v="1"/>
    <s v="After Nines"/>
    <n v="490"/>
    <n v="84"/>
    <e v="#N/A"/>
    <e v="#N/A"/>
  </r>
  <r>
    <x v="1"/>
    <x v="0"/>
    <s v="Spicy Special Slims"/>
    <n v="434"/>
    <n v="87"/>
    <e v="#REF!"/>
    <e v="#REF!"/>
  </r>
  <r>
    <x v="5"/>
    <x v="4"/>
    <s v="70% Dark Bites"/>
    <n v="10129"/>
    <n v="312"/>
    <e v="#N/A"/>
    <e v="#N/A"/>
  </r>
  <r>
    <x v="8"/>
    <x v="3"/>
    <s v="Caramel Stuffed Bars"/>
    <n v="1652"/>
    <n v="102"/>
    <e v="#N/A"/>
    <e v="#N/A"/>
  </r>
  <r>
    <x v="1"/>
    <x v="4"/>
    <s v="Spicy Special Slims"/>
    <n v="6433"/>
    <n v="78"/>
    <e v="#REF!"/>
    <e v="#REF!"/>
  </r>
  <r>
    <x v="8"/>
    <x v="5"/>
    <s v="Fruit &amp; Nut Bars"/>
    <n v="2212"/>
    <n v="117"/>
    <e v="#N/A"/>
    <e v="#N/A"/>
  </r>
  <r>
    <x v="3"/>
    <x v="1"/>
    <s v="99% Dark &amp; Pure"/>
    <n v="609"/>
    <n v="99"/>
    <e v="#N/A"/>
    <e v="#N/A"/>
  </r>
  <r>
    <x v="0"/>
    <x v="1"/>
    <s v="85% Dark Bars"/>
    <n v="1638"/>
    <n v="48"/>
    <e v="#N/A"/>
    <e v="#N/A"/>
  </r>
  <r>
    <x v="5"/>
    <x v="5"/>
    <s v="Raspberry Choco"/>
    <n v="3829"/>
    <n v="24"/>
    <e v="#REF!"/>
    <e v="#REF!"/>
  </r>
  <r>
    <x v="0"/>
    <x v="3"/>
    <s v="Raspberry Choco"/>
    <n v="5775"/>
    <n v="42"/>
    <e v="#REF!"/>
    <e v="#REF!"/>
  </r>
  <r>
    <x v="4"/>
    <x v="1"/>
    <s v="Orange Choco"/>
    <n v="1071"/>
    <n v="270"/>
    <e v="#N/A"/>
    <e v="#N/A"/>
  </r>
  <r>
    <x v="1"/>
    <x v="2"/>
    <s v="Fruit &amp; Nut Bars"/>
    <n v="5019"/>
    <n v="150"/>
    <e v="#N/A"/>
    <e v="#N/A"/>
  </r>
  <r>
    <x v="7"/>
    <x v="0"/>
    <s v="Raspberry Choco"/>
    <n v="2863"/>
    <n v="42"/>
    <e v="#REF!"/>
    <e v="#REF!"/>
  </r>
  <r>
    <x v="0"/>
    <x v="1"/>
    <s v="Manuka Honey Choco"/>
    <n v="1617"/>
    <n v="126"/>
    <e v="#N/A"/>
    <e v="#N/A"/>
  </r>
  <r>
    <x v="4"/>
    <x v="0"/>
    <s v="Baker's Choco Chips"/>
    <n v="6818"/>
    <n v="6"/>
    <e v="#N/A"/>
    <e v="#N/A"/>
  </r>
  <r>
    <x v="8"/>
    <x v="1"/>
    <s v="Raspberry Choco"/>
    <n v="6657"/>
    <n v="276"/>
    <e v="#REF!"/>
    <e v="#REF!"/>
  </r>
  <r>
    <x v="8"/>
    <x v="5"/>
    <s v="Eclairs"/>
    <n v="2919"/>
    <n v="93"/>
    <e v="#N/A"/>
    <e v="#N/A"/>
  </r>
  <r>
    <x v="7"/>
    <x v="2"/>
    <s v="Smooth Sliky Salty"/>
    <n v="3094"/>
    <n v="246"/>
    <e v="#REF!"/>
    <e v="#REF!"/>
  </r>
  <r>
    <x v="4"/>
    <x v="3"/>
    <s v="85% Dark Bars"/>
    <n v="2989"/>
    <n v="3"/>
    <e v="#N/A"/>
    <e v="#N/A"/>
  </r>
  <r>
    <x v="1"/>
    <x v="4"/>
    <s v="Organic Choco Syrup"/>
    <n v="2268"/>
    <n v="63"/>
    <e v="#N/A"/>
    <e v="#N/A"/>
  </r>
  <r>
    <x v="6"/>
    <x v="1"/>
    <s v="Smooth Sliky Salty"/>
    <n v="4753"/>
    <n v="246"/>
    <e v="#REF!"/>
    <e v="#REF!"/>
  </r>
  <r>
    <x v="7"/>
    <x v="5"/>
    <s v="99% Dark &amp; Pure"/>
    <n v="7511"/>
    <n v="120"/>
    <e v="#N/A"/>
    <e v="#N/A"/>
  </r>
  <r>
    <x v="7"/>
    <x v="4"/>
    <s v="Smooth Sliky Salty"/>
    <n v="4326"/>
    <n v="348"/>
    <e v="#REF!"/>
    <e v="#REF!"/>
  </r>
  <r>
    <x v="3"/>
    <x v="5"/>
    <s v="Fruit &amp; Nut Bars"/>
    <n v="4935"/>
    <n v="126"/>
    <e v="#N/A"/>
    <e v="#N/A"/>
  </r>
  <r>
    <x v="4"/>
    <x v="1"/>
    <s v="70% Dark Bites"/>
    <n v="4781"/>
    <n v="123"/>
    <e v="#N/A"/>
    <e v="#N/A"/>
  </r>
  <r>
    <x v="6"/>
    <x v="4"/>
    <s v="White Choc"/>
    <n v="7483"/>
    <n v="45"/>
    <e v="#REF!"/>
    <e v="#REF!"/>
  </r>
  <r>
    <x v="9"/>
    <x v="4"/>
    <s v="Almond Choco"/>
    <n v="6860"/>
    <n v="126"/>
    <e v="#N/A"/>
    <e v="#N/A"/>
  </r>
  <r>
    <x v="0"/>
    <x v="0"/>
    <s v="Manuka Honey Choco"/>
    <n v="9002"/>
    <n v="72"/>
    <e v="#N/A"/>
    <e v="#N/A"/>
  </r>
  <r>
    <x v="4"/>
    <x v="2"/>
    <s v="Manuka Honey Choco"/>
    <n v="1400"/>
    <n v="135"/>
    <e v="#N/A"/>
    <e v="#N/A"/>
  </r>
  <r>
    <x v="9"/>
    <x v="5"/>
    <s v="After Nines"/>
    <n v="4053"/>
    <n v="24"/>
    <e v="#N/A"/>
    <e v="#N/A"/>
  </r>
  <r>
    <x v="5"/>
    <x v="2"/>
    <s v="Smooth Sliky Salty"/>
    <n v="2149"/>
    <n v="117"/>
    <e v="#REF!"/>
    <e v="#REF!"/>
  </r>
  <r>
    <x v="8"/>
    <x v="3"/>
    <s v="Manuka Honey Choco"/>
    <n v="3640"/>
    <n v="51"/>
    <e v="#N/A"/>
    <e v="#N/A"/>
  </r>
  <r>
    <x v="7"/>
    <x v="3"/>
    <s v="Fruit &amp; Nut Bars"/>
    <n v="630"/>
    <n v="36"/>
    <e v="#N/A"/>
    <e v="#N/A"/>
  </r>
  <r>
    <x v="2"/>
    <x v="1"/>
    <s v="Organic Choco Syrup"/>
    <n v="2429"/>
    <n v="144"/>
    <e v="#N/A"/>
    <e v="#N/A"/>
  </r>
  <r>
    <x v="2"/>
    <x v="2"/>
    <s v="White Choc"/>
    <n v="2142"/>
    <n v="114"/>
    <e v="#REF!"/>
    <e v="#REF!"/>
  </r>
  <r>
    <x v="5"/>
    <x v="0"/>
    <s v="70% Dark Bites"/>
    <n v="6454"/>
    <n v="54"/>
    <e v="#N/A"/>
    <e v="#N/A"/>
  </r>
  <r>
    <x v="5"/>
    <x v="0"/>
    <s v="Mint Chip Choco"/>
    <n v="4487"/>
    <n v="333"/>
    <e v="#N/A"/>
    <e v="#N/A"/>
  </r>
  <r>
    <x v="8"/>
    <x v="0"/>
    <s v="Almond Choco"/>
    <n v="938"/>
    <n v="366"/>
    <e v="#N/A"/>
    <e v="#N/A"/>
  </r>
  <r>
    <x v="8"/>
    <x v="4"/>
    <s v="Baker's Choco Chips"/>
    <n v="8841"/>
    <n v="303"/>
    <e v="#N/A"/>
    <e v="#N/A"/>
  </r>
  <r>
    <x v="7"/>
    <x v="3"/>
    <s v="Peanut Butter Cubes"/>
    <n v="4018"/>
    <n v="126"/>
    <e v="#N/A"/>
    <e v="#N/A"/>
  </r>
  <r>
    <x v="3"/>
    <x v="0"/>
    <s v="Raspberry Choco"/>
    <n v="714"/>
    <n v="231"/>
    <e v="#REF!"/>
    <e v="#REF!"/>
  </r>
  <r>
    <x v="2"/>
    <x v="4"/>
    <s v="White Choc"/>
    <n v="3850"/>
    <n v="102"/>
    <e v="#REF!"/>
    <e v="#REF!"/>
  </r>
  <r>
    <x v="10"/>
    <x v="6"/>
    <m/>
    <m/>
    <m/>
    <m/>
    <m/>
  </r>
  <r>
    <x v="10"/>
    <x v="6"/>
    <m/>
    <m/>
    <m/>
    <m/>
    <m/>
  </r>
  <r>
    <x v="10"/>
    <x v="6"/>
    <m/>
    <m/>
    <m/>
    <m/>
    <m/>
  </r>
  <r>
    <x v="10"/>
    <x v="6"/>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9B273D-BDD0-4C1F-8F2A-D223A5EC7D9F}" name="PivotChartTable1" cacheId="6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1:C122" firstHeaderRow="0" firstDataRow="1" firstDataCol="1"/>
  <pivotFields count="3">
    <pivotField axis="axisRow" allDrilled="1" subtotalTop="0" showAll="0" dataSourceSort="1" defaultSubtotal="0" defaultAttributeDrillState="1">
      <items count="1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s>
    </pivotField>
    <pivotField dataField="1" subtotalTop="0" showAll="0" defaultSubtotal="0"/>
    <pivotField dataField="1" subtotalTop="0" showAll="0" defaultSubtotal="0"/>
  </pivotFields>
  <rowFields count="1">
    <field x="0"/>
  </rowFields>
  <rowItems count="12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t="grand">
      <x/>
    </i>
  </rowItems>
  <colFields count="1">
    <field x="-2"/>
  </colFields>
  <colItems count="2">
    <i>
      <x/>
    </i>
    <i i="1">
      <x v="1"/>
    </i>
  </colItems>
  <dataFields count="2">
    <dataField name="Count of Amount" fld="2" subtotal="count" baseField="0" baseItem="0"/>
    <dataField name="Sum of Amount" fld="1" baseField="0" baseItem="0"/>
  </dataFields>
  <chartFormats count="2">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mount"/>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121" columnCount="2" cacheId="364790104">
        <x15:pivotRow count="2">
          <x15:c>
            <x15:v>1</x15:v>
            <x15:x in="0"/>
          </x15:c>
          <x15:c>
            <x15:v>5306</x15:v>
            <x15:x in="0"/>
          </x15:c>
        </x15:pivotRow>
        <x15:pivotRow count="2">
          <x15:c>
            <x15:v>4</x15:v>
            <x15:x in="0"/>
          </x15:c>
          <x15:c>
            <x15:v>18564</x15:v>
            <x15:x in="0"/>
          </x15:c>
        </x15:pivotRow>
        <x15:pivotRow count="2">
          <x15:c>
            <x15:v>3</x15:v>
            <x15:x in="0"/>
          </x15:c>
          <x15:c>
            <x15:v>10318</x15:v>
            <x15:x in="0"/>
          </x15:c>
        </x15:pivotRow>
        <x15:pivotRow count="2">
          <x15:c>
            <x15:v>5</x15:v>
            <x15:x in="0"/>
          </x15:c>
          <x15:c>
            <x15:v>19194</x15:v>
            <x15:x in="0"/>
          </x15:c>
        </x15:pivotRow>
        <x15:pivotRow count="2">
          <x15:c>
            <x15:v>2</x15:v>
            <x15:x in="0"/>
          </x15:c>
          <x15:c>
            <x15:v>10808</x15:v>
            <x15:x in="0"/>
          </x15:c>
        </x15:pivotRow>
        <x15:pivotRow count="2">
          <x15:c>
            <x15:v>4</x15:v>
            <x15:x in="0"/>
          </x15:c>
          <x15:c>
            <x15:v>10724</x15:v>
            <x15:x in="0"/>
          </x15:c>
        </x15:pivotRow>
        <x15:pivotRow count="2">
          <x15:c>
            <x15:v>3</x15:v>
            <x15:x in="0"/>
          </x15:c>
          <x15:c>
            <x15:v>4102</x15:v>
            <x15:x in="0"/>
          </x15:c>
        </x15:pivotRow>
        <x15:pivotRow count="2">
          <x15:c>
            <x15:v>7</x15:v>
            <x15:x in="0"/>
          </x15:c>
          <x15:c>
            <x15:v>42616</x15:v>
            <x15:x in="0"/>
          </x15:c>
        </x15:pivotRow>
        <x15:pivotRow count="2">
          <x15:c>
            <x15:v>2</x15:v>
            <x15:x in="0"/>
          </x15:c>
          <x15:c>
            <x15:v>7882</x15:v>
            <x15:x in="0"/>
          </x15:c>
        </x15:pivotRow>
        <x15:pivotRow count="2">
          <x15:c>
            <x15:v>6</x15:v>
            <x15:x in="0"/>
          </x15:c>
          <x15:c>
            <x15:v>29295</x15:v>
            <x15:x in="0"/>
          </x15:c>
        </x15:pivotRow>
        <x15:pivotRow count="2">
          <x15:c>
            <x15:v>6</x15:v>
            <x15:x in="0"/>
          </x15:c>
          <x15:c>
            <x15:v>43470</x15:v>
            <x15:x in="0"/>
          </x15:c>
        </x15:pivotRow>
        <x15:pivotRow count="2">
          <x15:c>
            <x15:v>5</x15:v>
            <x15:x in="0"/>
          </x15:c>
          <x15:c>
            <x15:v>22169</x15:v>
            <x15:x in="0"/>
          </x15:c>
        </x15:pivotRow>
        <x15:pivotRow count="2">
          <x15:c>
            <x15:v>5</x15:v>
            <x15:x in="0"/>
          </x15:c>
          <x15:c>
            <x15:v>30751</x15:v>
            <x15:x in="0"/>
          </x15:c>
        </x15:pivotRow>
        <x15:pivotRow count="2">
          <x15:c>
            <x15:v>4</x15:v>
            <x15:x in="0"/>
          </x15:c>
          <x15:c>
            <x15:v>23373</x15:v>
            <x15:x in="0"/>
          </x15:c>
        </x15:pivotRow>
        <x15:pivotRow count="2">
          <x15:c>
            <x15:v>4</x15:v>
            <x15:x in="0"/>
          </x15:c>
          <x15:c>
            <x15:v>19222</x15:v>
            <x15:x in="0"/>
          </x15:c>
        </x15:pivotRow>
        <x15:pivotRow count="2">
          <x15:c>
            <x15:v>7</x15:v>
            <x15:x in="0"/>
          </x15:c>
          <x15:c>
            <x15:v>17899</x15:v>
            <x15:x in="0"/>
          </x15:c>
        </x15:pivotRow>
        <x15:pivotRow count="2">
          <x15:c>
            <x15:v>4</x15:v>
            <x15:x in="0"/>
          </x15:c>
          <x15:c>
            <x15:v>9555</x15:v>
            <x15:x in="0"/>
          </x15:c>
        </x15:pivotRow>
        <x15:pivotRow count="2">
          <x15:c>
            <x15:v>6</x15:v>
            <x15:x in="0"/>
          </x15:c>
          <x15:c>
            <x15:v>20741</x15:v>
            <x15:x in="0"/>
          </x15:c>
        </x15:pivotRow>
        <x15:pivotRow count="2">
          <x15:c>
            <x15:v>1</x15:v>
            <x15:x in="0"/>
          </x15:c>
          <x15:c>
            <x15:v>9051</x15:v>
            <x15:x in="0"/>
          </x15:c>
        </x15:pivotRow>
        <x15:pivotRow count="2">
          <x15:c>
            <x15:v>1</x15:v>
            <x15:x in="0"/>
          </x15:c>
          <x15:c>
            <x15:v>4137</x15:v>
            <x15:x in="0"/>
          </x15:c>
        </x15:pivotRow>
        <x15:pivotRow count="2">
          <x15:c>
            <x15:v>5</x15:v>
            <x15:x in="0"/>
          </x15:c>
          <x15:c>
            <x15:v>15155</x15:v>
            <x15:x in="0"/>
          </x15:c>
        </x15:pivotRow>
        <x15:pivotRow count="2">
          <x15:c>
            <x15:v>1</x15:v>
            <x15:x in="0"/>
          </x15:c>
          <x15:c>
            <x15:v>2114</x15:v>
            <x15:x in="0"/>
          </x15:c>
        </x15:pivotRow>
        <x15:pivotRow count="2">
          <x15:c>
            <x15:v>1</x15:v>
            <x15:x in="0"/>
          </x15:c>
          <x15:c>
            <x15:v>4760</x15:v>
            <x15:x in="0"/>
          </x15:c>
        </x15:pivotRow>
        <x15:pivotRow count="2">
          <x15:c>
            <x15:v>4</x15:v>
            <x15:x in="0"/>
          </x15:c>
          <x15:c>
            <x15:v>17577</x15:v>
            <x15:x in="0"/>
          </x15:c>
        </x15:pivotRow>
        <x15:pivotRow count="2">
          <x15:c>
            <x15:v>9</x15:v>
            <x15:x in="0"/>
          </x15:c>
          <x15:c>
            <x15:v>23023</x15:v>
            <x15:x in="0"/>
          </x15:c>
        </x15:pivotRow>
        <x15:pivotRow count="2">
          <x15:c>
            <x15:v>2</x15:v>
            <x15:x in="0"/>
          </x15:c>
          <x15:c>
            <x15:v>8456</x15:v>
            <x15:x in="0"/>
          </x15:c>
        </x15:pivotRow>
        <x15:pivotRow count="2">
          <x15:c>
            <x15:v>4</x15:v>
            <x15:x in="0"/>
          </x15:c>
          <x15:c>
            <x15:v>18879</x15:v>
            <x15:x in="0"/>
          </x15:c>
        </x15:pivotRow>
        <x15:pivotRow count="2">
          <x15:c>
            <x15:v>3</x15:v>
            <x15:x in="0"/>
          </x15:c>
          <x15:c>
            <x15:v>10962</x15:v>
            <x15:x in="0"/>
          </x15:c>
        </x15:pivotRow>
        <x15:pivotRow count="2">
          <x15:c>
            <x15:v>6</x15:v>
            <x15:x in="0"/>
          </x15:c>
          <x15:c>
            <x15:v>19222</x15:v>
            <x15:x in="0"/>
          </x15:c>
        </x15:pivotRow>
        <x15:pivotRow count="2">
          <x15:c>
            <x15:v>3</x15:v>
            <x15:x in="0"/>
          </x15:c>
          <x15:c>
            <x15:v>20468</x15:v>
            <x15:x in="0"/>
          </x15:c>
        </x15:pivotRow>
        <x15:pivotRow count="2">
          <x15:c>
            <x15:v>5</x15:v>
            <x15:x in="0"/>
          </x15:c>
          <x15:c>
            <x15:v>14868</x15:v>
            <x15:x in="0"/>
          </x15:c>
        </x15:pivotRow>
        <x15:pivotRow count="2">
          <x15:c>
            <x15:v>3</x15:v>
            <x15:x in="0"/>
          </x15:c>
          <x15:c>
            <x15:v>12313</x15:v>
            <x15:x in="0"/>
          </x15:c>
        </x15:pivotRow>
        <x15:pivotRow count="2">
          <x15:c>
            <x15:v>2</x15:v>
            <x15:x in="0"/>
          </x15:c>
          <x15:c>
            <x15:v>3045</x15:v>
            <x15:x in="0"/>
          </x15:c>
        </x15:pivotRow>
        <x15:pivotRow count="2">
          <x15:c>
            <x15:v>6</x15:v>
            <x15:x in="0"/>
          </x15:c>
          <x15:c>
            <x15:v>22421</x15:v>
            <x15:x in="0"/>
          </x15:c>
        </x15:pivotRow>
        <x15:pivotRow count="2">
          <x15:c>
            <x15:v>1</x15:v>
            <x15:x in="0"/>
          </x15:c>
          <x15:c>
            <x15:v>1526</x15:v>
            <x15:x in="0"/>
          </x15:c>
        </x15:pivotRow>
        <x15:pivotRow count="2">
          <x15:c>
            <x15:v>1</x15:v>
            <x15:x in="0"/>
          </x15:c>
          <x15:c>
            <x15:v>4487</x15:v>
            <x15:x in="0"/>
          </x15:c>
        </x15:pivotRow>
        <x15:pivotRow count="2">
          <x15:c>
            <x15:v>3</x15:v>
            <x15:x in="0"/>
          </x15:c>
          <x15:c>
            <x15:v>6559</x15:v>
            <x15:x in="0"/>
          </x15:c>
        </x15:pivotRow>
        <x15:pivotRow count="2">
          <x15:c>
            <x15:v>3</x15:v>
            <x15:x in="0"/>
          </x15:c>
          <x15:c>
            <x15:v>6377</x15:v>
            <x15:x in="0"/>
          </x15:c>
        </x15:pivotRow>
        <x15:pivotRow count="2">
          <x15:c>
            <x15:v>3</x15:v>
            <x15:x in="0"/>
          </x15:c>
          <x15:c>
            <x15:v>20230</x15:v>
            <x15:x in="0"/>
          </x15:c>
        </x15:pivotRow>
        <x15:pivotRow count="2">
          <x15:c>
            <x15:v>5</x15:v>
            <x15:x in="0"/>
          </x15:c>
          <x15:c>
            <x15:v>17283</x15:v>
            <x15:x in="0"/>
          </x15:c>
        </x15:pivotRow>
        <x15:pivotRow count="2">
          <x15:c>
            <x15:v>5</x15:v>
            <x15:x in="0"/>
          </x15:c>
          <x15:c>
            <x15:v>17787</x15:v>
            <x15:x in="0"/>
          </x15:c>
        </x15:pivotRow>
        <x15:pivotRow count="2">
          <x15:c>
            <x15:v>1</x15:v>
            <x15:x in="0"/>
          </x15:c>
          <x15:c>
            <x15:v>847</x15:v>
            <x15:x in="0"/>
          </x15:c>
        </x15:pivotRow>
        <x15:pivotRow count="2">
          <x15:c>
            <x15:v>4</x15:v>
            <x15:x in="0"/>
          </x15:c>
          <x15:c>
            <x15:v>4648</x15:v>
            <x15:x in="0"/>
          </x15:c>
        </x15:pivotRow>
        <x15:pivotRow count="2">
          <x15:c>
            <x15:v>2</x15:v>
            <x15:x in="0"/>
          </x15:c>
          <x15:c>
            <x15:v>13776</x15:v>
            <x15:x in="0"/>
          </x15:c>
        </x15:pivotRow>
        <x15:pivotRow count="2">
          <x15:c>
            <x15:v>2</x15:v>
            <x15:x in="0"/>
          </x15:c>
          <x15:c>
            <x15:v>3773</x15:v>
            <x15:x in="0"/>
          </x15:c>
        </x15:pivotRow>
        <x15:pivotRow count="2">
          <x15:c>
            <x15:v>4</x15:v>
            <x15:x in="0"/>
          </x15:c>
          <x15:c>
            <x15:v>12775</x15:v>
            <x15:x in="0"/>
          </x15:c>
        </x15:pivotRow>
        <x15:pivotRow count="2">
          <x15:c>
            <x15:v>1</x15:v>
            <x15:x in="0"/>
          </x15:c>
          <x15:c>
            <x15:v>959</x15:v>
            <x15:x in="0"/>
          </x15:c>
        </x15:pivotRow>
        <x15:pivotRow count="2">
          <x15:c>
            <x15:v>4</x15:v>
            <x15:x in="0"/>
          </x15:c>
          <x15:c>
            <x15:v>23149</x15:v>
            <x15:x in="0"/>
          </x15:c>
        </x15:pivotRow>
        <x15:pivotRow count="2">
          <x15:c>
            <x15:v>1</x15:v>
            <x15:x in="0"/>
          </x15:c>
          <x15:c>
            <x15:v>4417</x15:v>
            <x15:x in="0"/>
          </x15:c>
        </x15:pivotRow>
        <x15:pivotRow count="2">
          <x15:c>
            <x15:v>3</x15:v>
            <x15:x in="0"/>
          </x15:c>
          <x15:c>
            <x15:v>14294</x15:v>
            <x15:x in="0"/>
          </x15:c>
        </x15:pivotRow>
        <x15:pivotRow count="2">
          <x15:c>
            <x15:v>2</x15:v>
            <x15:x in="0"/>
          </x15:c>
          <x15:c>
            <x15:v>3892</x15:v>
            <x15:x in="0"/>
          </x15:c>
        </x15:pivotRow>
        <x15:pivotRow count="2">
          <x15:c>
            <x15:v>3</x15:v>
            <x15:x in="0"/>
          </x15:c>
          <x15:c>
            <x15:v>14434</x15:v>
            <x15:x in="0"/>
          </x15:c>
        </x15:pivotRow>
        <x15:pivotRow count="2">
          <x15:c>
            <x15:v>1</x15:v>
            <x15:x in="0"/>
          </x15:c>
          <x15:c>
            <x15:v>3773</x15:v>
            <x15:x in="0"/>
          </x15:c>
        </x15:pivotRow>
        <x15:pivotRow count="2">
          <x15:c>
            <x15:v>3</x15:v>
            <x15:x in="0"/>
          </x15:c>
          <x15:c>
            <x15:v>7518</x15:v>
            <x15:x in="0"/>
          </x15:c>
        </x15:pivotRow>
        <x15:pivotRow count="2">
          <x15:c>
            <x15:v>2</x15:v>
            <x15:x in="0"/>
          </x15:c>
          <x15:c>
            <x15:v>8974</x15:v>
            <x15:x in="0"/>
          </x15:c>
        </x15:pivotRow>
        <x15:pivotRow count="2">
          <x15:c>
            <x15:v>4</x15:v>
            <x15:x in="0"/>
          </x15:c>
          <x15:c>
            <x15:v>19397</x15:v>
            <x15:x in="0"/>
          </x15:c>
        </x15:pivotRow>
        <x15:pivotRow count="2">
          <x15:c>
            <x15:v>3</x15:v>
            <x15:x in="0"/>
          </x15:c>
          <x15:c>
            <x15:v>8834</x15:v>
            <x15:x in="0"/>
          </x15:c>
        </x15:pivotRow>
        <x15:pivotRow count="2">
          <x15:c>
            <x15:v>2</x15:v>
            <x15:x in="0"/>
          </x15:c>
          <x15:c>
            <x15:v>13601</x15:v>
            <x15:x in="0"/>
          </x15:c>
        </x15:pivotRow>
        <x15:pivotRow count="2">
          <x15:c>
            <x15:v>1</x15:v>
            <x15:x in="0"/>
          </x15:c>
          <x15:c>
            <x15:v>2114</x15:v>
            <x15:x in="0"/>
          </x15:c>
        </x15:pivotRow>
        <x15:pivotRow count="2">
          <x15:c>
            <x15:v>4</x15:v>
            <x15:x in="0"/>
          </x15:c>
          <x15:c>
            <x15:v>17703</x15:v>
            <x15:x in="0"/>
          </x15:c>
        </x15:pivotRow>
        <x15:pivotRow count="2">
          <x15:c>
            <x15:v>1</x15:v>
            <x15:x in="0"/>
          </x15:c>
          <x15:c>
            <x15:v>1925</x15:v>
            <x15:x in="0"/>
          </x15:c>
        </x15:pivotRow>
        <x15:pivotRow count="2">
          <x15:c>
            <x15:v>3</x15:v>
            <x15:x in="0"/>
          </x15:c>
          <x15:c>
            <x15:v>4725</x15:v>
            <x15:x in="0"/>
          </x15:c>
        </x15:pivotRow>
        <x15:pivotRow count="2">
          <x15:c>
            <x15:v>1</x15:v>
            <x15:x in="0"/>
          </x15:c>
          <x15:c>
            <x15:v>966</x15:v>
            <x15:x in="0"/>
          </x15:c>
        </x15:pivotRow>
        <x15:pivotRow count="2">
          <x15:c>
            <x15:v>4</x15:v>
            <x15:x in="0"/>
          </x15:c>
          <x15:c>
            <x15:v>35021</x15:v>
            <x15:x in="0"/>
          </x15:c>
        </x15:pivotRow>
        <x15:pivotRow count="2">
          <x15:c>
            <x15:v>5</x15:v>
            <x15:x in="0"/>
          </x15:c>
          <x15:c>
            <x15:v>21385</x15:v>
            <x15:x in="0"/>
          </x15:c>
        </x15:pivotRow>
        <x15:pivotRow count="2">
          <x15:c>
            <x15:v>3</x15:v>
            <x15:x in="0"/>
          </x15:c>
          <x15:c>
            <x15:v>14336</x15:v>
            <x15:x in="0"/>
          </x15:c>
        </x15:pivotRow>
        <x15:pivotRow count="2">
          <x15:c>
            <x15:v>2</x15:v>
            <x15:x in="0"/>
          </x15:c>
          <x15:c>
            <x15:v>13902</x15:v>
            <x15:x in="0"/>
          </x15:c>
        </x15:pivotRow>
        <x15:pivotRow count="2">
          <x15:c>
            <x15:v>2</x15:v>
            <x15:x in="0"/>
          </x15:c>
          <x15:c>
            <x15:v>11403</x15:v>
            <x15:x in="0"/>
          </x15:c>
        </x15:pivotRow>
        <x15:pivotRow count="2">
          <x15:c>
            <x15:v>1</x15:v>
            <x15:x in="0"/>
          </x15:c>
          <x15:c>
            <x15:v>7455</x15:v>
            <x15:x in="0"/>
          </x15:c>
        </x15:pivotRow>
        <x15:pivotRow count="2">
          <x15:c>
            <x15:v>1</x15:v>
            <x15:x in="0"/>
          </x15:c>
          <x15:c>
            <x15:v>2009</x15:v>
            <x15:x in="0"/>
          </x15:c>
        </x15:pivotRow>
        <x15:pivotRow count="2">
          <x15:c>
            <x15:v>3</x15:v>
            <x15:x in="0"/>
          </x15:c>
          <x15:c>
            <x15:v>10983</x15:v>
            <x15:x in="0"/>
          </x15:c>
        </x15:pivotRow>
        <x15:pivotRow count="2">
          <x15:c>
            <x15:v>1</x15:v>
            <x15:x in="0"/>
          </x15:c>
          <x15:c>
            <x15:v>567</x15:v>
            <x15:x in="0"/>
          </x15:c>
        </x15:pivotRow>
        <x15:pivotRow count="2">
          <x15:c>
            <x15:v>2</x15:v>
            <x15:x in="0"/>
          </x15:c>
          <x15:c>
            <x15:v>11025</x15:v>
            <x15:x in="0"/>
          </x15:c>
        </x15:pivotRow>
        <x15:pivotRow count="2">
          <x15:c>
            <x15:v>3</x15:v>
            <x15:x in="0"/>
          </x15:c>
          <x15:c>
            <x15:v>16513</x15:v>
            <x15:x in="0"/>
          </x15:c>
        </x15:pivotRow>
        <x15:pivotRow count="2">
          <x15:c>
            <x15:v>1</x15:v>
            <x15:x in="0"/>
          </x15:c>
          <x15:c>
            <x15:v>6279</x15:v>
            <x15:x in="0"/>
          </x15:c>
        </x15:pivotRow>
        <x15:pivotRow count="2">
          <x15:c>
            <x15:v>2</x15:v>
            <x15:x in="0"/>
          </x15:c>
          <x15:c>
            <x15:v>6111</x15:v>
            <x15:x in="0"/>
          </x15:c>
        </x15:pivotRow>
        <x15:pivotRow count="2">
          <x15:c>
            <x15:v>1</x15:v>
            <x15:x in="0"/>
          </x15:c>
          <x15:c>
            <x15:v>7833</x15:v>
            <x15:x in="0"/>
          </x15:c>
        </x15:pivotRow>
        <x15:pivotRow count="2">
          <x15:c>
            <x15:v>4</x15:v>
            <x15:x in="0"/>
          </x15:c>
          <x15:c>
            <x15:v>15141</x15:v>
            <x15:x in="0"/>
          </x15:c>
        </x15:pivotRow>
        <x15:pivotRow count="2">
          <x15:c>
            <x15:v>1</x15:v>
            <x15:x in="0"/>
          </x15:c>
          <x15:c>
            <x15:v>385</x15:v>
            <x15:x in="0"/>
          </x15:c>
        </x15:pivotRow>
        <x15:pivotRow count="2">
          <x15:c>
            <x15:v>2</x15:v>
            <x15:x in="0"/>
          </x15:c>
          <x15:c>
            <x15:v>12306</x15:v>
            <x15:x in="0"/>
          </x15:c>
        </x15:pivotRow>
        <x15:pivotRow count="2">
          <x15:c>
            <x15:v>1</x15:v>
            <x15:x in="0"/>
          </x15:c>
          <x15:c>
            <x15:v>2415</x15:v>
            <x15:x in="0"/>
          </x15:c>
        </x15:pivotRow>
        <x15:pivotRow count="2">
          <x15:c>
            <x15:v>1</x15:v>
            <x15:x in="0"/>
          </x15:c>
          <x15:c>
            <x15:v>5677</x15:v>
            <x15:x in="0"/>
          </x15:c>
        </x15:pivotRow>
        <x15:pivotRow count="2">
          <x15:c>
            <x15:v>1</x15:v>
            <x15:x in="0"/>
          </x15:c>
          <x15:c>
            <x15:v>2317</x15:v>
            <x15:x in="0"/>
          </x15:c>
        </x15:pivotRow>
        <x15:pivotRow count="2">
          <x15:c>
            <x15:v>2</x15:v>
            <x15:x in="0"/>
          </x15:c>
          <x15:c>
            <x15:v>2849</x15:v>
            <x15:x in="0"/>
          </x15:c>
        </x15:pivotRow>
        <x15:pivotRow count="2">
          <x15:c>
            <x15:v>1</x15:v>
            <x15:x in="0"/>
          </x15:c>
          <x15:c>
            <x15:v>1085</x15:v>
            <x15:x in="0"/>
          </x15:c>
        </x15:pivotRow>
        <x15:pivotRow count="2">
          <x15:c>
            <x15:v>2</x15:v>
            <x15:x in="0"/>
          </x15:c>
          <x15:c>
            <x15:v>13916</x15:v>
            <x15:x in="0"/>
          </x15:c>
        </x15:pivotRow>
        <x15:pivotRow count="2">
          <x15:c>
            <x15:v>2</x15:v>
            <x15:x in="0"/>
          </x15:c>
          <x15:c>
            <x15:v>8666</x15:v>
            <x15:x in="0"/>
          </x15:c>
        </x15:pivotRow>
        <x15:pivotRow count="2">
          <x15:c>
            <x15:v>1</x15:v>
            <x15:x in="0"/>
          </x15:c>
          <x15:c>
            <x15:v>1134</x15:v>
            <x15:x in="0"/>
          </x15:c>
        </x15:pivotRow>
        <x15:pivotRow count="2">
          <x15:c>
            <x15:v>4</x15:v>
            <x15:x in="0"/>
          </x15:c>
          <x15:c>
            <x15:v>18578</x15:v>
            <x15:x in="0"/>
          </x15:c>
        </x15:pivotRow>
        <x15:pivotRow count="2">
          <x15:c>
            <x15:v>1</x15:v>
            <x15:x in="0"/>
          </x15:c>
          <x15:c>
            <x15:v>5670</x15:v>
            <x15:x in="0"/>
          </x15:c>
        </x15:pivotRow>
        <x15:pivotRow count="2">
          <x15:c>
            <x15:v>2</x15:v>
            <x15:x in="0"/>
          </x15:c>
          <x15:c>
            <x15:v>7623</x15:v>
            <x15:x in="0"/>
          </x15:c>
        </x15:pivotRow>
        <x15:pivotRow count="2">
          <x15:c>
            <x15:v>3</x15:v>
            <x15:x in="0"/>
          </x15:c>
          <x15:c>
            <x15:v>17087</x15:v>
            <x15:x in="0"/>
          </x15:c>
        </x15:pivotRow>
        <x15:pivotRow count="2">
          <x15:c>
            <x15:v>3</x15:v>
            <x15:x in="0"/>
          </x15:c>
          <x15:c>
            <x15:v>7903</x15:v>
            <x15:x in="0"/>
          </x15:c>
        </x15:pivotRow>
        <x15:pivotRow count="2">
          <x15:c>
            <x15:v>1</x15:v>
            <x15:x in="0"/>
          </x15:c>
          <x15:c>
            <x15:v>854</x15:v>
            <x15:x in="0"/>
          </x15:c>
        </x15:pivotRow>
        <x15:pivotRow count="2">
          <x15:c>
            <x15:v>2</x15:v>
            <x15:x in="0"/>
          </x15:c>
          <x15:c>
            <x15:v>13818</x15:v>
            <x15:x in="0"/>
          </x15:c>
        </x15:pivotRow>
        <x15:pivotRow count="2">
          <x15:c>
            <x15:v>1</x15:v>
            <x15:x in="0"/>
          </x15:c>
          <x15:c>
            <x15:v>4592</x15:v>
            <x15:x in="0"/>
          </x15:c>
        </x15:pivotRow>
        <x15:pivotRow count="2">
          <x15:c>
            <x15:v>1</x15:v>
            <x15:x in="0"/>
          </x15:c>
          <x15:c>
            <x15:v>7308</x15:v>
            <x15:x in="0"/>
          </x15:c>
        </x15:pivotRow>
        <x15:pivotRow count="2">
          <x15:c>
            <x15:v>1</x15:v>
            <x15:x in="0"/>
          </x15:c>
          <x15:c>
            <x15:v>4487</x15:v>
            <x15:x in="0"/>
          </x15:c>
        </x15:pivotRow>
        <x15:pivotRow count="2">
          <x15:c>
            <x15:v>1</x15:v>
            <x15:x in="0"/>
          </x15:c>
          <x15:c>
            <x15:v>15610</x15:v>
            <x15:x in="0"/>
          </x15:c>
        </x15:pivotRow>
        <x15:pivotRow count="2">
          <x15:c>
            <x15:v>1</x15:v>
            <x15:x in="0"/>
          </x15:c>
          <x15:c>
            <x15:v>2471</x15:v>
            <x15:x in="0"/>
          </x15:c>
        </x15:pivotRow>
        <x15:pivotRow count="2">
          <x15:c>
            <x15:v>2</x15:v>
            <x15:x in="0"/>
          </x15:c>
          <x15:c>
            <x15:v>7665</x15:v>
            <x15:x in="0"/>
          </x15:c>
        </x15:pivotRow>
        <x15:pivotRow count="2">
          <x15:c>
            <x15:v>1</x15:v>
            <x15:x in="0"/>
          </x15:c>
          <x15:c>
            <x15:v>4480</x15:v>
            <x15:x in="0"/>
          </x15:c>
        </x15:pivotRow>
        <x15:pivotRow count="2">
          <x15:c>
            <x15:v>1</x15:v>
            <x15:x in="0"/>
          </x15:c>
          <x15:c>
            <x15:v>2702</x15:v>
            <x15:x in="0"/>
          </x15:c>
        </x15:pivotRow>
        <x15:pivotRow count="2">
          <x15:c>
            <x15:v>2</x15:v>
            <x15:x in="0"/>
          </x15:c>
          <x15:c>
            <x15:v>4340</x15:v>
            <x15:x in="0"/>
          </x15:c>
        </x15:pivotRow>
        <x15:pivotRow count="2">
          <x15:c>
            <x15:v>1</x15:v>
            <x15:x in="0"/>
          </x15:c>
          <x15:c>
            <x15:v>1932</x15:v>
            <x15:x in="0"/>
          </x15:c>
        </x15:pivotRow>
        <x15:pivotRow count="2">
          <x15:c>
            <x15:v>1</x15:v>
            <x15:x in="0"/>
          </x15:c>
          <x15:c>
            <x15:v>6853</x15:v>
            <x15:x in="0"/>
          </x15:c>
        </x15:pivotRow>
        <x15:pivotRow count="2">
          <x15:c>
            <x15:v>1</x15:v>
            <x15:x in="0"/>
          </x15:c>
          <x15:c>
            <x15:v>3052</x15:v>
            <x15:x in="0"/>
          </x15:c>
        </x15:pivotRow>
        <x15:pivotRow count="2">
          <x15:c>
            <x15:v>1</x15:v>
            <x15:x in="0"/>
          </x15:c>
          <x15:c>
            <x15:v>1302</x15:v>
            <x15:x in="0"/>
          </x15:c>
        </x15:pivotRow>
        <x15:pivotRow count="2">
          <x15:c>
            <x15:v>1</x15:v>
            <x15:x in="0"/>
          </x15:c>
          <x15:c>
            <x15:v>1904</x15:v>
            <x15:x in="0"/>
          </x15:c>
        </x15:pivotRow>
        <x15:pivotRow count="2">
          <x15:c>
            <x15:v>1</x15:v>
            <x15:x in="0"/>
          </x15:c>
          <x15:c>
            <x15:v>2100</x15:v>
            <x15:x in="0"/>
          </x15:c>
        </x15:pivotRow>
        <x15:pivotRow count="2">
          <x15:c>
            <x15:v>1</x15:v>
            <x15:x in="0"/>
          </x15:c>
          <x15:c>
            <x15:v>8869</x15:v>
            <x15:x in="0"/>
          </x15:c>
        </x15:pivotRow>
        <x15:pivotRow count="2">
          <x15:c>
            <x15:v>1</x15:v>
            <x15:x in="0"/>
          </x15:c>
          <x15:c>
            <x15:v>2275</x15:v>
            <x15:x in="0"/>
          </x15:c>
        </x15:pivotRow>
        <x15:pivotRow count="2">
          <x15:c>
            <x15:v>1</x15:v>
            <x15:x in="0"/>
          </x15:c>
          <x15:c>
            <x15:v>8008</x15:v>
            <x15:x in="0"/>
          </x15:c>
        </x15:pivotRow>
        <x15:pivotRow count="2">
          <x15:c>
            <x15:v>2</x15:v>
            <x15:x in="0"/>
          </x15:c>
          <x15:c>
            <x15:v>10262</x15:v>
            <x15:x in="0"/>
          </x15:c>
        </x15:pivotRow>
        <x15:pivotRow count="2">
          <x15:c>
            <x15:v>1</x15:v>
            <x15:x in="0"/>
          </x15:c>
          <x15:c>
            <x15:v>1785</x15:v>
            <x15:x in="0"/>
          </x15:c>
        </x15:pivotRow>
        <x15:pivotRow count="2">
          <x15:c>
            <x15:v>1</x15:v>
            <x15:x in="0"/>
          </x15:c>
          <x15:c>
            <x15:v>8463</x15:v>
            <x15:x in="0"/>
          </x15:c>
        </x15:pivotRow>
        <x15:pivotRow count="2">
          <x15:c>
            <x15:v>1</x15:v>
            <x15:x in="0"/>
          </x15:c>
          <x15:c>
            <x15:v>7777</x15:v>
            <x15:x in="0"/>
          </x15:c>
        </x15:pivotRow>
        <x15:pivotRow count="2">
          <x15:c>
            <x15:v>1</x15:v>
            <x15:x in="0"/>
          </x15:c>
          <x15:c>
            <x15:v>819</x15:v>
            <x15:x in="0"/>
          </x15:c>
        </x15:pivotRow>
        <x15:pivotRow count="2">
          <x15:c>
            <x15:v>1</x15:v>
            <x15:x in="0"/>
          </x15:c>
          <x15:c>
            <x15:v>798</x15:v>
            <x15:x in="0"/>
          </x15:c>
        </x15:pivotRow>
        <x15:pivotRow count="2">
          <x15:c>
            <x15:v>1</x15:v>
            <x15:x in="0"/>
          </x15:c>
          <x15:c>
            <x15:v>5586</x15:v>
            <x15:x in="0"/>
          </x15:c>
        </x15:pivotRow>
        <x15:pivotRow count="2">
          <x15:c>
            <x15:v>300</x15:v>
            <x15:x in="0"/>
          </x15:c>
          <x15:c>
            <x15:v>1240869</x15:v>
            <x15:x in="0"/>
          </x15:c>
        </x15:pivotRow>
      </x15:pivotTableData>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89DF25-5971-4B88-A840-7AE2F622DF22}" name="PivotTable1"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E10" firstHeaderRow="0" firstDataRow="1" firstDataCol="1"/>
  <pivotFields count="7">
    <pivotField showAll="0">
      <items count="12">
        <item h="1" x="7"/>
        <item h="1" x="1"/>
        <item h="1" x="3"/>
        <item h="1" x="5"/>
        <item h="1" x="4"/>
        <item x="6"/>
        <item h="1" x="8"/>
        <item h="1" x="2"/>
        <item h="1" x="9"/>
        <item h="1" x="0"/>
        <item h="1" x="10"/>
        <item t="default"/>
      </items>
    </pivotField>
    <pivotField axis="axisRow" showAll="0" sortType="descending">
      <items count="8">
        <item x="4"/>
        <item x="2"/>
        <item x="5"/>
        <item x="0"/>
        <item x="3"/>
        <item x="1"/>
        <item x="6"/>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3" showAll="0"/>
    <pivotField showAll="0"/>
    <pivotField showAll="0"/>
  </pivotFields>
  <rowFields count="1">
    <field x="1"/>
  </rowFields>
  <rowItems count="7">
    <i>
      <x v="2"/>
    </i>
    <i>
      <x v="1"/>
    </i>
    <i>
      <x v="5"/>
    </i>
    <i>
      <x/>
    </i>
    <i>
      <x v="4"/>
    </i>
    <i>
      <x v="3"/>
    </i>
    <i t="grand">
      <x/>
    </i>
  </rowItems>
  <colFields count="1">
    <field x="-2"/>
  </colFields>
  <colItems count="3">
    <i>
      <x/>
    </i>
    <i i="1">
      <x v="1"/>
    </i>
    <i i="2">
      <x v="2"/>
    </i>
  </colItems>
  <dataFields count="3">
    <dataField name="Sum of Amount" fld="3" baseField="0" baseItem="0" numFmtId="166"/>
    <dataField name="Sum of Amount2" fld="3" baseField="0" baseItem="0"/>
    <dataField name="Sum of Units" fld="4" baseField="0" baseItem="0"/>
  </dataFields>
  <formats count="1">
    <format dxfId="9">
      <pivotArea outline="0" collapsedLevelsAreSubtotals="1" fieldPosition="0">
        <references count="1">
          <reference field="4294967294" count="1" selected="0">
            <x v="0"/>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F45F3A-56CC-401F-9445-616AA741071D}" name="PivotTable2"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10"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2">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7F90E1-54DA-4EE8-8B25-D768A2E47D65}" name="PivotTable4"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19" firstHeaderRow="1" firstDataRow="1" firstDataCol="1"/>
  <pivotFields count="7">
    <pivotField axis="axisRow" showAll="0" measureFilter="1">
      <items count="12">
        <item x="7"/>
        <item x="1"/>
        <item x="3"/>
        <item x="5"/>
        <item x="4"/>
        <item x="6"/>
        <item x="8"/>
        <item x="2"/>
        <item x="9"/>
        <item x="0"/>
        <item x="10"/>
        <item t="default"/>
      </items>
    </pivotField>
    <pivotField axis="axisRow" showAll="0" sortType="descending">
      <items count="8">
        <item x="4"/>
        <item x="2"/>
        <item x="5"/>
        <item x="0"/>
        <item x="3"/>
        <item x="1"/>
        <item x="6"/>
        <item t="default"/>
      </items>
      <autoSortScope>
        <pivotArea dataOnly="0" outline="0" fieldPosition="0">
          <references count="1">
            <reference field="4294967294" count="1" selected="0">
              <x v="0"/>
            </reference>
          </references>
        </pivotArea>
      </autoSortScope>
    </pivotField>
    <pivotField showAll="0"/>
    <pivotField dataField="1" numFmtId="164" showAll="0"/>
    <pivotField numFmtId="3" showAll="0"/>
    <pivotField showAll="0"/>
    <pivotField showAll="0"/>
  </pivotFields>
  <rowFields count="2">
    <field x="1"/>
    <field x="0"/>
  </rowFields>
  <rowItems count="15">
    <i>
      <x v="4"/>
    </i>
    <i r="1">
      <x/>
    </i>
    <i>
      <x v="3"/>
    </i>
    <i r="1">
      <x v="3"/>
    </i>
    <i>
      <x v="2"/>
    </i>
    <i r="1">
      <x v="5"/>
    </i>
    <i>
      <x v="1"/>
    </i>
    <i r="1">
      <x v="5"/>
    </i>
    <i>
      <x v="5"/>
    </i>
    <i r="1">
      <x v="9"/>
    </i>
    <i>
      <x/>
    </i>
    <i r="1">
      <x v="5"/>
    </i>
    <i>
      <x v="6"/>
    </i>
    <i r="1">
      <x v="10"/>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7"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1EF6D80-1B28-48E5-B854-AC77F64EA05D}" name="PivotTable5"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4:J19" firstHeaderRow="1" firstDataRow="1" firstDataCol="1"/>
  <pivotFields count="7">
    <pivotField axis="axisRow" showAll="0" measureFilter="1">
      <items count="12">
        <item x="7"/>
        <item x="1"/>
        <item x="3"/>
        <item x="5"/>
        <item x="4"/>
        <item x="6"/>
        <item x="8"/>
        <item x="2"/>
        <item x="9"/>
        <item x="0"/>
        <item x="10"/>
        <item t="default"/>
      </items>
    </pivotField>
    <pivotField axis="axisRow" showAll="0" sortType="descending">
      <items count="8">
        <item x="4"/>
        <item x="2"/>
        <item x="5"/>
        <item x="0"/>
        <item x="3"/>
        <item x="1"/>
        <item x="6"/>
        <item t="default"/>
      </items>
      <autoSortScope>
        <pivotArea dataOnly="0" outline="0" fieldPosition="0">
          <references count="1">
            <reference field="4294967294" count="1" selected="0">
              <x v="0"/>
            </reference>
          </references>
        </pivotArea>
      </autoSortScope>
    </pivotField>
    <pivotField showAll="0"/>
    <pivotField dataField="1" numFmtId="164" showAll="0"/>
    <pivotField numFmtId="3" showAll="0"/>
    <pivotField showAll="0"/>
    <pivotField showAll="0"/>
  </pivotFields>
  <rowFields count="2">
    <field x="1"/>
    <field x="0"/>
  </rowFields>
  <rowItems count="15">
    <i>
      <x v="3"/>
    </i>
    <i r="1">
      <x v="8"/>
    </i>
    <i>
      <x/>
    </i>
    <i r="1">
      <x v="2"/>
    </i>
    <i>
      <x v="2"/>
    </i>
    <i r="1">
      <x v="1"/>
    </i>
    <i>
      <x v="1"/>
    </i>
    <i r="1">
      <x v="1"/>
    </i>
    <i>
      <x v="4"/>
    </i>
    <i r="1">
      <x v="2"/>
    </i>
    <i>
      <x v="5"/>
    </i>
    <i r="1">
      <x/>
    </i>
    <i>
      <x v="6"/>
    </i>
    <i r="1">
      <x v="10"/>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8"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A82DAED5-2214-4F02-9369-9291DDDA9F1E}" sourceName="Sales Person">
  <pivotTables>
    <pivotTable tabId="7" name="PivotTable1"/>
  </pivotTables>
  <data>
    <tabular pivotCacheId="420924688">
      <items count="11">
        <i x="7"/>
        <i x="1"/>
        <i x="3"/>
        <i x="5"/>
        <i x="4"/>
        <i x="6" s="1"/>
        <i x="8"/>
        <i x="2"/>
        <i x="9"/>
        <i x="0"/>
        <i x="1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C8DA783E-0EAA-4CD5-AB71-196FF914A9DC}" cache="Slicer_Sales_Person" caption="Sales Person"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Y11:Z33" totalsRowShown="0">
  <autoFilter ref="Y11:Z33" xr:uid="{6DAC1E92-D947-4232-891E-65555AD7A47E}"/>
  <tableColumns count="2">
    <tableColumn id="1" xr3:uid="{1B8963D1-E60F-4400-A175-651A513B826F}" name="Product"/>
    <tableColumn id="2" xr3:uid="{1798A7DA-FB9F-46D3-AA0A-B6BCA4A81AC3}" name="Cost per unit"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B232FFF-5FC5-449F-B5F2-046E4936AB78}" name="Data" displayName="Data" ref="C11:I315" totalsRowShown="0" headerRowDxfId="5">
  <autoFilter ref="C11:I315" xr:uid="{2B232FFF-5FC5-449F-B5F2-046E4936AB78}"/>
  <tableColumns count="7">
    <tableColumn id="1" xr3:uid="{CF2B59D8-0919-422F-9849-99BCAC4E82A3}" name="Sales Person"/>
    <tableColumn id="2" xr3:uid="{85C199F1-068F-4263-AB98-8A969226B078}" name="Geography"/>
    <tableColumn id="3" xr3:uid="{0DB0EAD0-685F-4D99-8AB0-9DDC4FFDBD29}" name="Product"/>
    <tableColumn id="4" xr3:uid="{CDAA8AE3-80D0-469A-A6AE-5287AE4082FE}" name="Amount" dataDxfId="4"/>
    <tableColumn id="5" xr3:uid="{1936254C-F9B3-4C68-BEDF-E443615FE6BD}" name="Units" dataDxfId="3"/>
    <tableColumn id="7" xr3:uid="{70C5C88C-3D98-4D77-A3B7-9B559467C786}" name="Cost per Unit">
      <calculatedColumnFormula>VLOOKUP(Data[[#This Row],[Product]],Data[[#Headers],[Product]],products[Cost per unit])</calculatedColumnFormula>
    </tableColumn>
    <tableColumn id="8" xr3:uid="{7A60B8F5-3B1A-4AE8-95DB-6EC9402128B8}" name="Cost">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4A8B637-39B7-42DC-B23A-AB4CFDB414FB}" name="Data5" displayName="Data5" ref="B4:F304" totalsRowShown="0" headerRowDxfId="12">
  <autoFilter ref="B4:F304" xr:uid="{54A8B637-39B7-42DC-B23A-AB4CFDB414FB}"/>
  <sortState xmlns:xlrd2="http://schemas.microsoft.com/office/spreadsheetml/2017/richdata2" ref="B5:F304">
    <sortCondition descending="1" ref="B4:B304"/>
  </sortState>
  <tableColumns count="5">
    <tableColumn id="1" xr3:uid="{44C5C75D-7ACC-4EC0-886E-A92F4B185E68}" name="Sales Person"/>
    <tableColumn id="2" xr3:uid="{0FE103A8-98F3-40A5-BAFA-17B659D3FEEC}" name="Sales Person2"/>
    <tableColumn id="3" xr3:uid="{21B05F0B-6CC7-4CC8-937B-A8E260E67716}" name="Sales Person3"/>
    <tableColumn id="4" xr3:uid="{E3EF663F-98B1-41AC-8DC2-A88F6FCAD439}" name="Sales Person4" dataDxfId="11"/>
    <tableColumn id="5" xr3:uid="{36B052E0-593C-477B-B117-A6043AC8FADE}" name="Sales Person5" dataDxfId="1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4543276-9BCB-4F49-BF85-4F97D81B6B9B}" name="Data6" displayName="Data6" ref="O5:S305" totalsRowShown="0" headerRowDxfId="8">
  <autoFilter ref="O5:S305" xr:uid="{B4543276-9BCB-4F49-BF85-4F97D81B6B9B}"/>
  <tableColumns count="5">
    <tableColumn id="1" xr3:uid="{8F55F99F-E651-4639-9C9A-2B53429AFE32}" name="Sales Person"/>
    <tableColumn id="2" xr3:uid="{1E0CD711-23A9-4E4D-AA00-17B09CE09283}" name="Geography"/>
    <tableColumn id="3" xr3:uid="{3AAF27F9-F596-46FD-AA07-4C1E10C1969D}" name="Product"/>
    <tableColumn id="4" xr3:uid="{819718D4-CCED-4237-B4C8-41EA48036365}" name="Amount" dataDxfId="7"/>
    <tableColumn id="5" xr3:uid="{A7249E94-0E42-4C55-9F01-7E0E9E38B878}" name="Units"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Z658"/>
  <sheetViews>
    <sheetView showGridLines="0" topLeftCell="C1" zoomScale="145" zoomScaleNormal="145" workbookViewId="0">
      <selection activeCell="I12" sqref="I12:I311"/>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6640625" customWidth="1"/>
    <col min="8" max="8" width="13.88671875" bestFit="1" customWidth="1"/>
    <col min="9" max="9" width="13.88671875" customWidth="1"/>
    <col min="11" max="11" width="3.88671875" customWidth="1"/>
    <col min="12" max="12" width="53.88671875" customWidth="1"/>
    <col min="26" max="26" width="21.88671875" bestFit="1" customWidth="1"/>
    <col min="27" max="27" width="14.44140625" customWidth="1"/>
    <col min="32" max="32" width="21.88671875" customWidth="1"/>
  </cols>
  <sheetData>
    <row r="1" spans="1:26" s="2" customFormat="1" ht="52.5" customHeight="1" x14ac:dyDescent="0.3">
      <c r="A1" s="1"/>
      <c r="C1" s="3" t="s">
        <v>42</v>
      </c>
    </row>
    <row r="11" spans="1:26" x14ac:dyDescent="0.3">
      <c r="C11" s="6" t="s">
        <v>11</v>
      </c>
      <c r="D11" s="6" t="s">
        <v>12</v>
      </c>
      <c r="E11" s="6" t="s">
        <v>0</v>
      </c>
      <c r="F11" s="10" t="s">
        <v>1</v>
      </c>
      <c r="G11" s="10" t="s">
        <v>50</v>
      </c>
      <c r="H11" s="6" t="s">
        <v>113</v>
      </c>
      <c r="I11" s="6" t="s">
        <v>114</v>
      </c>
      <c r="J11" s="9" t="s">
        <v>43</v>
      </c>
      <c r="K11" s="2"/>
      <c r="Y11" t="s">
        <v>0</v>
      </c>
      <c r="Z11" t="s">
        <v>51</v>
      </c>
    </row>
    <row r="12" spans="1:26" x14ac:dyDescent="0.3">
      <c r="C12" t="s">
        <v>40</v>
      </c>
      <c r="D12" t="s">
        <v>37</v>
      </c>
      <c r="E12" t="s">
        <v>30</v>
      </c>
      <c r="F12" s="4">
        <v>1624</v>
      </c>
      <c r="G12" s="5">
        <v>114</v>
      </c>
      <c r="H12" s="32" t="e">
        <f ca="1">XLOOKUP(Data[[#This Row],[Product]],Data[[#Headers],[Product]],products[Cost per unit])</f>
        <v>#NAME?</v>
      </c>
      <c r="I12" s="32" t="e">
        <f ca="1">Data[[#This Row],[Cost per Unit]]*Data[[#This Row],[Units]]</f>
        <v>#NAME?</v>
      </c>
      <c r="J12" s="7">
        <v>1</v>
      </c>
      <c r="K12" s="8" t="s">
        <v>44</v>
      </c>
      <c r="Y12" t="s">
        <v>13</v>
      </c>
      <c r="Z12" s="11">
        <v>9.33</v>
      </c>
    </row>
    <row r="13" spans="1:26" x14ac:dyDescent="0.3">
      <c r="C13" t="s">
        <v>8</v>
      </c>
      <c r="D13" t="s">
        <v>35</v>
      </c>
      <c r="E13" t="s">
        <v>32</v>
      </c>
      <c r="F13" s="4">
        <v>6706</v>
      </c>
      <c r="G13" s="5">
        <v>459</v>
      </c>
      <c r="H13" s="32" t="e">
        <f>VLOOKUP(Data[[#This Row],[Product]],Data[[#Headers],[Product]],products[Cost per unit])</f>
        <v>#N/A</v>
      </c>
      <c r="I13" s="32" t="e">
        <f>Data[[#This Row],[Cost per Unit]]*Data[[#This Row],[Units]]</f>
        <v>#N/A</v>
      </c>
      <c r="J13" s="7">
        <v>2</v>
      </c>
      <c r="K13" s="8" t="s">
        <v>53</v>
      </c>
      <c r="Y13" t="s">
        <v>14</v>
      </c>
      <c r="Z13" s="11">
        <v>11.7</v>
      </c>
    </row>
    <row r="14" spans="1:26" x14ac:dyDescent="0.3">
      <c r="C14" t="s">
        <v>9</v>
      </c>
      <c r="D14" t="s">
        <v>35</v>
      </c>
      <c r="E14" t="s">
        <v>4</v>
      </c>
      <c r="F14" s="4">
        <v>959</v>
      </c>
      <c r="G14" s="5">
        <v>147</v>
      </c>
      <c r="H14" s="32" t="e">
        <f>VLOOKUP(Data[[#This Row],[Product]],Data[[#Headers],[Product]],products[Cost per unit])</f>
        <v>#N/A</v>
      </c>
      <c r="I14" s="32" t="e">
        <f>Data[[#This Row],[Cost per Unit]]*Data[[#This Row],[Units]]</f>
        <v>#N/A</v>
      </c>
      <c r="J14" s="7">
        <v>3</v>
      </c>
      <c r="K14" s="8" t="s">
        <v>45</v>
      </c>
      <c r="Y14" t="s">
        <v>4</v>
      </c>
      <c r="Z14" s="11">
        <v>11.88</v>
      </c>
    </row>
    <row r="15" spans="1:26" x14ac:dyDescent="0.3">
      <c r="C15" t="s">
        <v>41</v>
      </c>
      <c r="D15" t="s">
        <v>36</v>
      </c>
      <c r="E15" t="s">
        <v>18</v>
      </c>
      <c r="F15" s="4">
        <v>9632</v>
      </c>
      <c r="G15" s="5">
        <v>288</v>
      </c>
      <c r="H15" s="32" t="e">
        <f>VLOOKUP(Data[[#This Row],[Product]],Data[[#Headers],[Product]],products[Cost per unit])</f>
        <v>#N/A</v>
      </c>
      <c r="I15" s="32" t="e">
        <f>Data[[#This Row],[Cost per Unit]]*Data[[#This Row],[Units]]</f>
        <v>#N/A</v>
      </c>
      <c r="J15" s="7">
        <v>4</v>
      </c>
      <c r="K15" s="8" t="s">
        <v>46</v>
      </c>
      <c r="Y15" t="s">
        <v>15</v>
      </c>
      <c r="Z15" s="11">
        <v>11.73</v>
      </c>
    </row>
    <row r="16" spans="1:26" x14ac:dyDescent="0.3">
      <c r="C16" t="s">
        <v>6</v>
      </c>
      <c r="D16" t="s">
        <v>39</v>
      </c>
      <c r="E16" t="s">
        <v>25</v>
      </c>
      <c r="F16" s="4">
        <v>2100</v>
      </c>
      <c r="G16" s="5">
        <v>414</v>
      </c>
      <c r="H16" s="32" t="e">
        <f>VLOOKUP(Data[[#This Row],[Product]],Data[[#Headers],[Product]],products[Cost per unit])</f>
        <v>#REF!</v>
      </c>
      <c r="I16" s="32" t="e">
        <f>Data[[#This Row],[Cost per Unit]]*Data[[#This Row],[Units]]</f>
        <v>#REF!</v>
      </c>
      <c r="J16" s="7">
        <v>5</v>
      </c>
      <c r="K16" s="8" t="s">
        <v>54</v>
      </c>
      <c r="Y16" t="s">
        <v>16</v>
      </c>
      <c r="Z16" s="11">
        <v>8.7899999999999991</v>
      </c>
    </row>
    <row r="17" spans="3:26" x14ac:dyDescent="0.3">
      <c r="C17" t="s">
        <v>40</v>
      </c>
      <c r="D17" t="s">
        <v>35</v>
      </c>
      <c r="E17" t="s">
        <v>33</v>
      </c>
      <c r="F17" s="4">
        <v>8869</v>
      </c>
      <c r="G17" s="5">
        <v>432</v>
      </c>
      <c r="H17" s="32" t="e">
        <f>VLOOKUP(Data[[#This Row],[Product]],Data[[#Headers],[Product]],products[Cost per unit])</f>
        <v>#N/A</v>
      </c>
      <c r="I17" s="32" t="e">
        <f>Data[[#This Row],[Cost per Unit]]*Data[[#This Row],[Units]]</f>
        <v>#N/A</v>
      </c>
      <c r="J17" s="7">
        <v>6</v>
      </c>
      <c r="K17" s="8" t="s">
        <v>55</v>
      </c>
      <c r="Y17" t="s">
        <v>17</v>
      </c>
      <c r="Z17" s="11">
        <v>3.11</v>
      </c>
    </row>
    <row r="18" spans="3:26" x14ac:dyDescent="0.3">
      <c r="C18" t="s">
        <v>6</v>
      </c>
      <c r="D18" t="s">
        <v>38</v>
      </c>
      <c r="E18" t="s">
        <v>31</v>
      </c>
      <c r="F18" s="4">
        <v>2681</v>
      </c>
      <c r="G18" s="5">
        <v>54</v>
      </c>
      <c r="H18" s="32" t="e">
        <f>VLOOKUP(Data[[#This Row],[Product]],Data[[#Headers],[Product]],products[Cost per unit])</f>
        <v>#REF!</v>
      </c>
      <c r="I18" s="32" t="e">
        <f>Data[[#This Row],[Cost per Unit]]*Data[[#This Row],[Units]]</f>
        <v>#REF!</v>
      </c>
      <c r="J18" s="7">
        <v>7</v>
      </c>
      <c r="K18" s="8" t="s">
        <v>49</v>
      </c>
      <c r="Y18" t="s">
        <v>18</v>
      </c>
      <c r="Z18" s="11">
        <v>6.47</v>
      </c>
    </row>
    <row r="19" spans="3:26" x14ac:dyDescent="0.3">
      <c r="C19" t="s">
        <v>8</v>
      </c>
      <c r="D19" t="s">
        <v>35</v>
      </c>
      <c r="E19" t="s">
        <v>22</v>
      </c>
      <c r="F19" s="4">
        <v>5012</v>
      </c>
      <c r="G19" s="5">
        <v>210</v>
      </c>
      <c r="H19" s="32" t="e">
        <f>VLOOKUP(Data[[#This Row],[Product]],Data[[#Headers],[Product]],products[Cost per unit])</f>
        <v>#N/A</v>
      </c>
      <c r="I19" s="32" t="e">
        <f>Data[[#This Row],[Cost per Unit]]*Data[[#This Row],[Units]]</f>
        <v>#N/A</v>
      </c>
      <c r="J19" s="7">
        <v>8</v>
      </c>
      <c r="K19" s="8" t="s">
        <v>52</v>
      </c>
      <c r="Y19" t="s">
        <v>19</v>
      </c>
      <c r="Z19" s="11">
        <v>7.64</v>
      </c>
    </row>
    <row r="20" spans="3:26" x14ac:dyDescent="0.3">
      <c r="C20" t="s">
        <v>7</v>
      </c>
      <c r="D20" t="s">
        <v>38</v>
      </c>
      <c r="E20" t="s">
        <v>14</v>
      </c>
      <c r="F20" s="4">
        <v>1281</v>
      </c>
      <c r="G20" s="5">
        <v>75</v>
      </c>
      <c r="H20" s="32" t="e">
        <f>VLOOKUP(Data[[#This Row],[Product]],Data[[#Headers],[Product]],products[Cost per unit])</f>
        <v>#N/A</v>
      </c>
      <c r="I20" s="32" t="e">
        <f>Data[[#This Row],[Cost per Unit]]*Data[[#This Row],[Units]]</f>
        <v>#N/A</v>
      </c>
      <c r="J20" s="7">
        <v>9</v>
      </c>
      <c r="K20" s="8" t="s">
        <v>47</v>
      </c>
      <c r="Y20" t="s">
        <v>20</v>
      </c>
      <c r="Z20" s="11">
        <v>10.62</v>
      </c>
    </row>
    <row r="21" spans="3:26" x14ac:dyDescent="0.3">
      <c r="C21" t="s">
        <v>5</v>
      </c>
      <c r="D21" t="s">
        <v>37</v>
      </c>
      <c r="E21" t="s">
        <v>14</v>
      </c>
      <c r="F21" s="4">
        <v>4991</v>
      </c>
      <c r="G21" s="5">
        <v>12</v>
      </c>
      <c r="H21" s="32" t="e">
        <f>VLOOKUP(Data[[#This Row],[Product]],Data[[#Headers],[Product]],products[Cost per unit])</f>
        <v>#N/A</v>
      </c>
      <c r="I21" s="32" t="e">
        <f>Data[[#This Row],[Cost per Unit]]*Data[[#This Row],[Units]]</f>
        <v>#N/A</v>
      </c>
      <c r="J21" s="7">
        <v>10</v>
      </c>
      <c r="K21" s="8" t="s">
        <v>48</v>
      </c>
      <c r="Y21" t="s">
        <v>21</v>
      </c>
      <c r="Z21" s="11">
        <v>9</v>
      </c>
    </row>
    <row r="22" spans="3:26" x14ac:dyDescent="0.3">
      <c r="C22" t="s">
        <v>2</v>
      </c>
      <c r="D22" t="s">
        <v>39</v>
      </c>
      <c r="E22" t="s">
        <v>25</v>
      </c>
      <c r="F22" s="4">
        <v>1785</v>
      </c>
      <c r="G22" s="5">
        <v>462</v>
      </c>
      <c r="H22" s="32" t="e">
        <f>VLOOKUP(Data[[#This Row],[Product]],Data[[#Headers],[Product]],products[Cost per unit])</f>
        <v>#REF!</v>
      </c>
      <c r="I22" s="32" t="e">
        <f>Data[[#This Row],[Cost per Unit]]*Data[[#This Row],[Units]]</f>
        <v>#REF!</v>
      </c>
      <c r="Y22" t="s">
        <v>22</v>
      </c>
      <c r="Z22" s="11">
        <v>9.77</v>
      </c>
    </row>
    <row r="23" spans="3:26" x14ac:dyDescent="0.3">
      <c r="C23" t="s">
        <v>3</v>
      </c>
      <c r="D23" t="s">
        <v>37</v>
      </c>
      <c r="E23" t="s">
        <v>17</v>
      </c>
      <c r="F23" s="4">
        <v>3983</v>
      </c>
      <c r="G23" s="5">
        <v>144</v>
      </c>
      <c r="H23" s="32" t="e">
        <f>VLOOKUP(Data[[#This Row],[Product]],Data[[#Headers],[Product]],products[Cost per unit])</f>
        <v>#N/A</v>
      </c>
      <c r="I23" s="32" t="e">
        <f>Data[[#This Row],[Cost per Unit]]*Data[[#This Row],[Units]]</f>
        <v>#N/A</v>
      </c>
      <c r="Y23" t="s">
        <v>23</v>
      </c>
      <c r="Z23" s="11">
        <v>6.49</v>
      </c>
    </row>
    <row r="24" spans="3:26" x14ac:dyDescent="0.3">
      <c r="C24" t="s">
        <v>9</v>
      </c>
      <c r="D24" t="s">
        <v>38</v>
      </c>
      <c r="E24" t="s">
        <v>16</v>
      </c>
      <c r="F24" s="4">
        <v>2646</v>
      </c>
      <c r="G24" s="5">
        <v>120</v>
      </c>
      <c r="H24" s="32" t="e">
        <f>VLOOKUP(Data[[#This Row],[Product]],Data[[#Headers],[Product]],products[Cost per unit])</f>
        <v>#N/A</v>
      </c>
      <c r="I24" s="32" t="e">
        <f>Data[[#This Row],[Cost per Unit]]*Data[[#This Row],[Units]]</f>
        <v>#N/A</v>
      </c>
      <c r="Y24" t="s">
        <v>24</v>
      </c>
      <c r="Z24" s="11">
        <v>4.97</v>
      </c>
    </row>
    <row r="25" spans="3:26" x14ac:dyDescent="0.3">
      <c r="C25" t="s">
        <v>2</v>
      </c>
      <c r="D25" t="s">
        <v>34</v>
      </c>
      <c r="E25" t="s">
        <v>13</v>
      </c>
      <c r="F25" s="4">
        <v>252</v>
      </c>
      <c r="G25" s="5">
        <v>54</v>
      </c>
      <c r="H25" s="32" t="e">
        <f>VLOOKUP(Data[[#This Row],[Product]],Data[[#Headers],[Product]],products[Cost per unit])</f>
        <v>#N/A</v>
      </c>
      <c r="I25" s="32" t="e">
        <f>Data[[#This Row],[Cost per Unit]]*Data[[#This Row],[Units]]</f>
        <v>#N/A</v>
      </c>
      <c r="Y25" t="s">
        <v>25</v>
      </c>
      <c r="Z25" s="11">
        <v>13.15</v>
      </c>
    </row>
    <row r="26" spans="3:26" x14ac:dyDescent="0.3">
      <c r="C26" t="s">
        <v>3</v>
      </c>
      <c r="D26" t="s">
        <v>35</v>
      </c>
      <c r="E26" t="s">
        <v>25</v>
      </c>
      <c r="F26" s="4">
        <v>2464</v>
      </c>
      <c r="G26" s="5">
        <v>234</v>
      </c>
      <c r="H26" s="32" t="e">
        <f>VLOOKUP(Data[[#This Row],[Product]],Data[[#Headers],[Product]],products[Cost per unit])</f>
        <v>#REF!</v>
      </c>
      <c r="I26" s="32" t="e">
        <f>Data[[#This Row],[Cost per Unit]]*Data[[#This Row],[Units]]</f>
        <v>#REF!</v>
      </c>
      <c r="Y26" t="s">
        <v>26</v>
      </c>
      <c r="Z26" s="11">
        <v>5.6</v>
      </c>
    </row>
    <row r="27" spans="3:26" x14ac:dyDescent="0.3">
      <c r="C27" t="s">
        <v>3</v>
      </c>
      <c r="D27" t="s">
        <v>35</v>
      </c>
      <c r="E27" t="s">
        <v>29</v>
      </c>
      <c r="F27" s="4">
        <v>2114</v>
      </c>
      <c r="G27" s="5">
        <v>66</v>
      </c>
      <c r="H27" s="32" t="e">
        <f>VLOOKUP(Data[[#This Row],[Product]],Data[[#Headers],[Product]],products[Cost per unit])</f>
        <v>#N/A</v>
      </c>
      <c r="I27" s="32" t="e">
        <f>Data[[#This Row],[Cost per Unit]]*Data[[#This Row],[Units]]</f>
        <v>#N/A</v>
      </c>
      <c r="Y27" t="s">
        <v>27</v>
      </c>
      <c r="Z27" s="11">
        <v>16.73</v>
      </c>
    </row>
    <row r="28" spans="3:26" x14ac:dyDescent="0.3">
      <c r="C28" t="s">
        <v>6</v>
      </c>
      <c r="D28" t="s">
        <v>37</v>
      </c>
      <c r="E28" t="s">
        <v>31</v>
      </c>
      <c r="F28" s="4">
        <v>7693</v>
      </c>
      <c r="G28" s="5">
        <v>87</v>
      </c>
      <c r="H28" s="32" t="e">
        <f>VLOOKUP(Data[[#This Row],[Product]],Data[[#Headers],[Product]],products[Cost per unit])</f>
        <v>#REF!</v>
      </c>
      <c r="I28" s="32" t="e">
        <f>Data[[#This Row],[Cost per Unit]]*Data[[#This Row],[Units]]</f>
        <v>#REF!</v>
      </c>
      <c r="Y28" t="s">
        <v>28</v>
      </c>
      <c r="Z28" s="11">
        <v>10.38</v>
      </c>
    </row>
    <row r="29" spans="3:26" x14ac:dyDescent="0.3">
      <c r="C29" t="s">
        <v>5</v>
      </c>
      <c r="D29" t="s">
        <v>34</v>
      </c>
      <c r="E29" t="s">
        <v>20</v>
      </c>
      <c r="F29" s="4">
        <v>15610</v>
      </c>
      <c r="G29" s="5">
        <v>339</v>
      </c>
      <c r="H29" s="32" t="e">
        <f>VLOOKUP(Data[[#This Row],[Product]],Data[[#Headers],[Product]],products[Cost per unit])</f>
        <v>#N/A</v>
      </c>
      <c r="I29" s="32" t="e">
        <f>Data[[#This Row],[Cost per Unit]]*Data[[#This Row],[Units]]</f>
        <v>#N/A</v>
      </c>
      <c r="Y29" t="s">
        <v>29</v>
      </c>
      <c r="Z29" s="11">
        <v>7.16</v>
      </c>
    </row>
    <row r="30" spans="3:26" x14ac:dyDescent="0.3">
      <c r="C30" t="s">
        <v>41</v>
      </c>
      <c r="D30" t="s">
        <v>34</v>
      </c>
      <c r="E30" t="s">
        <v>22</v>
      </c>
      <c r="F30" s="4">
        <v>336</v>
      </c>
      <c r="G30" s="5">
        <v>144</v>
      </c>
      <c r="H30" s="32" t="e">
        <f>VLOOKUP(Data[[#This Row],[Product]],Data[[#Headers],[Product]],products[Cost per unit])</f>
        <v>#N/A</v>
      </c>
      <c r="I30" s="32" t="e">
        <f>Data[[#This Row],[Cost per Unit]]*Data[[#This Row],[Units]]</f>
        <v>#N/A</v>
      </c>
      <c r="Y30" t="s">
        <v>30</v>
      </c>
      <c r="Z30" s="11">
        <v>14.49</v>
      </c>
    </row>
    <row r="31" spans="3:26" x14ac:dyDescent="0.3">
      <c r="C31" t="s">
        <v>2</v>
      </c>
      <c r="D31" t="s">
        <v>39</v>
      </c>
      <c r="E31" t="s">
        <v>20</v>
      </c>
      <c r="F31" s="4">
        <v>9443</v>
      </c>
      <c r="G31" s="5">
        <v>162</v>
      </c>
      <c r="H31" s="32" t="e">
        <f>VLOOKUP(Data[[#This Row],[Product]],Data[[#Headers],[Product]],products[Cost per unit])</f>
        <v>#N/A</v>
      </c>
      <c r="I31" s="32" t="e">
        <f>Data[[#This Row],[Cost per Unit]]*Data[[#This Row],[Units]]</f>
        <v>#N/A</v>
      </c>
      <c r="Y31" t="s">
        <v>31</v>
      </c>
      <c r="Z31" s="11">
        <v>5.79</v>
      </c>
    </row>
    <row r="32" spans="3:26" x14ac:dyDescent="0.3">
      <c r="C32" t="s">
        <v>9</v>
      </c>
      <c r="D32" t="s">
        <v>34</v>
      </c>
      <c r="E32" t="s">
        <v>23</v>
      </c>
      <c r="F32" s="4">
        <v>8155</v>
      </c>
      <c r="G32" s="5">
        <v>90</v>
      </c>
      <c r="H32" s="32" t="e">
        <f>VLOOKUP(Data[[#This Row],[Product]],Data[[#Headers],[Product]],products[Cost per unit])</f>
        <v>#N/A</v>
      </c>
      <c r="I32" s="32" t="e">
        <f>Data[[#This Row],[Cost per Unit]]*Data[[#This Row],[Units]]</f>
        <v>#N/A</v>
      </c>
      <c r="Y32" t="s">
        <v>32</v>
      </c>
      <c r="Z32" s="11">
        <v>8.65</v>
      </c>
    </row>
    <row r="33" spans="3:26" x14ac:dyDescent="0.3">
      <c r="C33" t="s">
        <v>8</v>
      </c>
      <c r="D33" t="s">
        <v>38</v>
      </c>
      <c r="E33" t="s">
        <v>23</v>
      </c>
      <c r="F33" s="4">
        <v>1701</v>
      </c>
      <c r="G33" s="5">
        <v>234</v>
      </c>
      <c r="H33" s="32" t="e">
        <f>VLOOKUP(Data[[#This Row],[Product]],Data[[#Headers],[Product]],products[Cost per unit])</f>
        <v>#N/A</v>
      </c>
      <c r="I33" s="32" t="e">
        <f>Data[[#This Row],[Cost per Unit]]*Data[[#This Row],[Units]]</f>
        <v>#N/A</v>
      </c>
      <c r="Y33" t="s">
        <v>33</v>
      </c>
      <c r="Z33" s="11">
        <v>12.37</v>
      </c>
    </row>
    <row r="34" spans="3:26" x14ac:dyDescent="0.3">
      <c r="C34" t="s">
        <v>10</v>
      </c>
      <c r="D34" t="s">
        <v>38</v>
      </c>
      <c r="E34" t="s">
        <v>22</v>
      </c>
      <c r="F34" s="4">
        <v>2205</v>
      </c>
      <c r="G34" s="5">
        <v>141</v>
      </c>
      <c r="H34" s="32" t="e">
        <f>VLOOKUP(Data[[#This Row],[Product]],Data[[#Headers],[Product]],products[Cost per unit])</f>
        <v>#N/A</v>
      </c>
      <c r="I34" s="32" t="e">
        <f>Data[[#This Row],[Cost per Unit]]*Data[[#This Row],[Units]]</f>
        <v>#N/A</v>
      </c>
    </row>
    <row r="35" spans="3:26" x14ac:dyDescent="0.3">
      <c r="C35" t="s">
        <v>8</v>
      </c>
      <c r="D35" t="s">
        <v>37</v>
      </c>
      <c r="E35" t="s">
        <v>19</v>
      </c>
      <c r="F35" s="4">
        <v>1771</v>
      </c>
      <c r="G35" s="5">
        <v>204</v>
      </c>
      <c r="H35" s="32" t="e">
        <f>VLOOKUP(Data[[#This Row],[Product]],Data[[#Headers],[Product]],products[Cost per unit])</f>
        <v>#N/A</v>
      </c>
      <c r="I35" s="32" t="e">
        <f>Data[[#This Row],[Cost per Unit]]*Data[[#This Row],[Units]]</f>
        <v>#N/A</v>
      </c>
    </row>
    <row r="36" spans="3:26" x14ac:dyDescent="0.3">
      <c r="C36" t="s">
        <v>41</v>
      </c>
      <c r="D36" t="s">
        <v>35</v>
      </c>
      <c r="E36" t="s">
        <v>15</v>
      </c>
      <c r="F36" s="4">
        <v>2114</v>
      </c>
      <c r="G36" s="5">
        <v>186</v>
      </c>
      <c r="H36" s="32" t="e">
        <f>VLOOKUP(Data[[#This Row],[Product]],Data[[#Headers],[Product]],products[Cost per unit])</f>
        <v>#REF!</v>
      </c>
      <c r="I36" s="32" t="e">
        <f>Data[[#This Row],[Cost per Unit]]*Data[[#This Row],[Units]]</f>
        <v>#REF!</v>
      </c>
    </row>
    <row r="37" spans="3:26" x14ac:dyDescent="0.3">
      <c r="C37" t="s">
        <v>41</v>
      </c>
      <c r="D37" t="s">
        <v>36</v>
      </c>
      <c r="E37" t="s">
        <v>13</v>
      </c>
      <c r="F37" s="4">
        <v>10311</v>
      </c>
      <c r="G37" s="5">
        <v>231</v>
      </c>
      <c r="H37" s="32" t="e">
        <f>VLOOKUP(Data[[#This Row],[Product]],Data[[#Headers],[Product]],products[Cost per unit])</f>
        <v>#N/A</v>
      </c>
      <c r="I37" s="32" t="e">
        <f>Data[[#This Row],[Cost per Unit]]*Data[[#This Row],[Units]]</f>
        <v>#N/A</v>
      </c>
    </row>
    <row r="38" spans="3:26" x14ac:dyDescent="0.3">
      <c r="C38" t="s">
        <v>3</v>
      </c>
      <c r="D38" t="s">
        <v>39</v>
      </c>
      <c r="E38" t="s">
        <v>16</v>
      </c>
      <c r="F38" s="4">
        <v>21</v>
      </c>
      <c r="G38" s="5">
        <v>168</v>
      </c>
      <c r="H38" s="32" t="e">
        <f>VLOOKUP(Data[[#This Row],[Product]],Data[[#Headers],[Product]],products[Cost per unit])</f>
        <v>#N/A</v>
      </c>
      <c r="I38" s="32" t="e">
        <f>Data[[#This Row],[Cost per Unit]]*Data[[#This Row],[Units]]</f>
        <v>#N/A</v>
      </c>
    </row>
    <row r="39" spans="3:26" x14ac:dyDescent="0.3">
      <c r="C39" t="s">
        <v>10</v>
      </c>
      <c r="D39" t="s">
        <v>35</v>
      </c>
      <c r="E39" t="s">
        <v>20</v>
      </c>
      <c r="F39" s="4">
        <v>1974</v>
      </c>
      <c r="G39" s="5">
        <v>195</v>
      </c>
      <c r="H39" s="32" t="e">
        <f>VLOOKUP(Data[[#This Row],[Product]],Data[[#Headers],[Product]],products[Cost per unit])</f>
        <v>#N/A</v>
      </c>
      <c r="I39" s="32" t="e">
        <f>Data[[#This Row],[Cost per Unit]]*Data[[#This Row],[Units]]</f>
        <v>#N/A</v>
      </c>
    </row>
    <row r="40" spans="3:26" x14ac:dyDescent="0.3">
      <c r="C40" t="s">
        <v>5</v>
      </c>
      <c r="D40" t="s">
        <v>36</v>
      </c>
      <c r="E40" t="s">
        <v>23</v>
      </c>
      <c r="F40" s="4">
        <v>6314</v>
      </c>
      <c r="G40" s="5">
        <v>15</v>
      </c>
      <c r="H40" s="32" t="e">
        <f>VLOOKUP(Data[[#This Row],[Product]],Data[[#Headers],[Product]],products[Cost per unit])</f>
        <v>#N/A</v>
      </c>
      <c r="I40" s="32" t="e">
        <f>Data[[#This Row],[Cost per Unit]]*Data[[#This Row],[Units]]</f>
        <v>#N/A</v>
      </c>
    </row>
    <row r="41" spans="3:26" x14ac:dyDescent="0.3">
      <c r="C41" t="s">
        <v>10</v>
      </c>
      <c r="D41" t="s">
        <v>37</v>
      </c>
      <c r="E41" t="s">
        <v>23</v>
      </c>
      <c r="F41" s="4">
        <v>4683</v>
      </c>
      <c r="G41" s="5">
        <v>30</v>
      </c>
      <c r="H41" s="32" t="e">
        <f>VLOOKUP(Data[[#This Row],[Product]],Data[[#Headers],[Product]],products[Cost per unit])</f>
        <v>#N/A</v>
      </c>
      <c r="I41" s="32" t="e">
        <f>Data[[#This Row],[Cost per Unit]]*Data[[#This Row],[Units]]</f>
        <v>#N/A</v>
      </c>
    </row>
    <row r="42" spans="3:26" x14ac:dyDescent="0.3">
      <c r="C42" t="s">
        <v>41</v>
      </c>
      <c r="D42" t="s">
        <v>37</v>
      </c>
      <c r="E42" t="s">
        <v>24</v>
      </c>
      <c r="F42" s="4">
        <v>6398</v>
      </c>
      <c r="G42" s="5">
        <v>102</v>
      </c>
      <c r="H42" s="32" t="e">
        <f>VLOOKUP(Data[[#This Row],[Product]],Data[[#Headers],[Product]],products[Cost per unit])</f>
        <v>#N/A</v>
      </c>
      <c r="I42" s="32" t="e">
        <f>Data[[#This Row],[Cost per Unit]]*Data[[#This Row],[Units]]</f>
        <v>#N/A</v>
      </c>
    </row>
    <row r="43" spans="3:26" x14ac:dyDescent="0.3">
      <c r="C43" t="s">
        <v>2</v>
      </c>
      <c r="D43" t="s">
        <v>35</v>
      </c>
      <c r="E43" t="s">
        <v>19</v>
      </c>
      <c r="F43" s="4">
        <v>553</v>
      </c>
      <c r="G43" s="5">
        <v>15</v>
      </c>
      <c r="H43" s="32" t="e">
        <f>VLOOKUP(Data[[#This Row],[Product]],Data[[#Headers],[Product]],products[Cost per unit])</f>
        <v>#N/A</v>
      </c>
      <c r="I43" s="32" t="e">
        <f>Data[[#This Row],[Cost per Unit]]*Data[[#This Row],[Units]]</f>
        <v>#N/A</v>
      </c>
    </row>
    <row r="44" spans="3:26" x14ac:dyDescent="0.3">
      <c r="C44" t="s">
        <v>8</v>
      </c>
      <c r="D44" t="s">
        <v>39</v>
      </c>
      <c r="E44" t="s">
        <v>30</v>
      </c>
      <c r="F44" s="4">
        <v>7021</v>
      </c>
      <c r="G44" s="5">
        <v>183</v>
      </c>
      <c r="H44" s="32" t="e">
        <f>VLOOKUP(Data[[#This Row],[Product]],Data[[#Headers],[Product]],products[Cost per unit])</f>
        <v>#N/A</v>
      </c>
      <c r="I44" s="32" t="e">
        <f>Data[[#This Row],[Cost per Unit]]*Data[[#This Row],[Units]]</f>
        <v>#N/A</v>
      </c>
    </row>
    <row r="45" spans="3:26" x14ac:dyDescent="0.3">
      <c r="C45" t="s">
        <v>40</v>
      </c>
      <c r="D45" t="s">
        <v>39</v>
      </c>
      <c r="E45" t="s">
        <v>22</v>
      </c>
      <c r="F45" s="4">
        <v>5817</v>
      </c>
      <c r="G45" s="5">
        <v>12</v>
      </c>
      <c r="H45" s="32" t="e">
        <f>VLOOKUP(Data[[#This Row],[Product]],Data[[#Headers],[Product]],products[Cost per unit])</f>
        <v>#N/A</v>
      </c>
      <c r="I45" s="32" t="e">
        <f>Data[[#This Row],[Cost per Unit]]*Data[[#This Row],[Units]]</f>
        <v>#N/A</v>
      </c>
    </row>
    <row r="46" spans="3:26" x14ac:dyDescent="0.3">
      <c r="C46" t="s">
        <v>41</v>
      </c>
      <c r="D46" t="s">
        <v>39</v>
      </c>
      <c r="E46" t="s">
        <v>14</v>
      </c>
      <c r="F46" s="4">
        <v>3976</v>
      </c>
      <c r="G46" s="5">
        <v>72</v>
      </c>
      <c r="H46" s="32" t="e">
        <f>VLOOKUP(Data[[#This Row],[Product]],Data[[#Headers],[Product]],products[Cost per unit])</f>
        <v>#N/A</v>
      </c>
      <c r="I46" s="32" t="e">
        <f>Data[[#This Row],[Cost per Unit]]*Data[[#This Row],[Units]]</f>
        <v>#N/A</v>
      </c>
    </row>
    <row r="47" spans="3:26" x14ac:dyDescent="0.3">
      <c r="C47" t="s">
        <v>6</v>
      </c>
      <c r="D47" t="s">
        <v>38</v>
      </c>
      <c r="E47" t="s">
        <v>27</v>
      </c>
      <c r="F47" s="4">
        <v>1134</v>
      </c>
      <c r="G47" s="5">
        <v>282</v>
      </c>
      <c r="H47" s="32" t="e">
        <f>VLOOKUP(Data[[#This Row],[Product]],Data[[#Headers],[Product]],products[Cost per unit])</f>
        <v>#N/A</v>
      </c>
      <c r="I47" s="32" t="e">
        <f>Data[[#This Row],[Cost per Unit]]*Data[[#This Row],[Units]]</f>
        <v>#N/A</v>
      </c>
    </row>
    <row r="48" spans="3:26" x14ac:dyDescent="0.3">
      <c r="C48" t="s">
        <v>2</v>
      </c>
      <c r="D48" t="s">
        <v>39</v>
      </c>
      <c r="E48" t="s">
        <v>28</v>
      </c>
      <c r="F48" s="4">
        <v>6027</v>
      </c>
      <c r="G48" s="5">
        <v>144</v>
      </c>
      <c r="H48" s="32" t="e">
        <f>VLOOKUP(Data[[#This Row],[Product]],Data[[#Headers],[Product]],products[Cost per unit])</f>
        <v>#N/A</v>
      </c>
      <c r="I48" s="32" t="e">
        <f>Data[[#This Row],[Cost per Unit]]*Data[[#This Row],[Units]]</f>
        <v>#N/A</v>
      </c>
    </row>
    <row r="49" spans="3:9" x14ac:dyDescent="0.3">
      <c r="C49" t="s">
        <v>6</v>
      </c>
      <c r="D49" t="s">
        <v>37</v>
      </c>
      <c r="E49" t="s">
        <v>16</v>
      </c>
      <c r="F49" s="4">
        <v>1904</v>
      </c>
      <c r="G49" s="5">
        <v>405</v>
      </c>
      <c r="H49" s="32" t="e">
        <f>VLOOKUP(Data[[#This Row],[Product]],Data[[#Headers],[Product]],products[Cost per unit])</f>
        <v>#N/A</v>
      </c>
      <c r="I49" s="32" t="e">
        <f>Data[[#This Row],[Cost per Unit]]*Data[[#This Row],[Units]]</f>
        <v>#N/A</v>
      </c>
    </row>
    <row r="50" spans="3:9" x14ac:dyDescent="0.3">
      <c r="C50" t="s">
        <v>7</v>
      </c>
      <c r="D50" t="s">
        <v>34</v>
      </c>
      <c r="E50" t="s">
        <v>32</v>
      </c>
      <c r="F50" s="4">
        <v>3262</v>
      </c>
      <c r="G50" s="5">
        <v>75</v>
      </c>
      <c r="H50" s="32" t="e">
        <f>VLOOKUP(Data[[#This Row],[Product]],Data[[#Headers],[Product]],products[Cost per unit])</f>
        <v>#N/A</v>
      </c>
      <c r="I50" s="32" t="e">
        <f>Data[[#This Row],[Cost per Unit]]*Data[[#This Row],[Units]]</f>
        <v>#N/A</v>
      </c>
    </row>
    <row r="51" spans="3:9" x14ac:dyDescent="0.3">
      <c r="C51" t="s">
        <v>40</v>
      </c>
      <c r="D51" t="s">
        <v>34</v>
      </c>
      <c r="E51" t="s">
        <v>27</v>
      </c>
      <c r="F51" s="4">
        <v>2289</v>
      </c>
      <c r="G51" s="5">
        <v>135</v>
      </c>
      <c r="H51" s="32" t="e">
        <f>VLOOKUP(Data[[#This Row],[Product]],Data[[#Headers],[Product]],products[Cost per unit])</f>
        <v>#N/A</v>
      </c>
      <c r="I51" s="32" t="e">
        <f>Data[[#This Row],[Cost per Unit]]*Data[[#This Row],[Units]]</f>
        <v>#N/A</v>
      </c>
    </row>
    <row r="52" spans="3:9" x14ac:dyDescent="0.3">
      <c r="C52" t="s">
        <v>5</v>
      </c>
      <c r="D52" t="s">
        <v>34</v>
      </c>
      <c r="E52" t="s">
        <v>27</v>
      </c>
      <c r="F52" s="4">
        <v>6986</v>
      </c>
      <c r="G52" s="5">
        <v>21</v>
      </c>
      <c r="H52" s="32" t="e">
        <f>VLOOKUP(Data[[#This Row],[Product]],Data[[#Headers],[Product]],products[Cost per unit])</f>
        <v>#N/A</v>
      </c>
      <c r="I52" s="32" t="e">
        <f>Data[[#This Row],[Cost per Unit]]*Data[[#This Row],[Units]]</f>
        <v>#N/A</v>
      </c>
    </row>
    <row r="53" spans="3:9" x14ac:dyDescent="0.3">
      <c r="C53" t="s">
        <v>2</v>
      </c>
      <c r="D53" t="s">
        <v>38</v>
      </c>
      <c r="E53" t="s">
        <v>23</v>
      </c>
      <c r="F53" s="4">
        <v>4417</v>
      </c>
      <c r="G53" s="5">
        <v>153</v>
      </c>
      <c r="H53" s="32" t="e">
        <f>VLOOKUP(Data[[#This Row],[Product]],Data[[#Headers],[Product]],products[Cost per unit])</f>
        <v>#N/A</v>
      </c>
      <c r="I53" s="32" t="e">
        <f>Data[[#This Row],[Cost per Unit]]*Data[[#This Row],[Units]]</f>
        <v>#N/A</v>
      </c>
    </row>
    <row r="54" spans="3:9" x14ac:dyDescent="0.3">
      <c r="C54" t="s">
        <v>6</v>
      </c>
      <c r="D54" t="s">
        <v>34</v>
      </c>
      <c r="E54" t="s">
        <v>15</v>
      </c>
      <c r="F54" s="4">
        <v>1442</v>
      </c>
      <c r="G54" s="5">
        <v>15</v>
      </c>
      <c r="H54" s="32" t="e">
        <f>VLOOKUP(Data[[#This Row],[Product]],Data[[#Headers],[Product]],products[Cost per unit])</f>
        <v>#REF!</v>
      </c>
      <c r="I54" s="32" t="e">
        <f>Data[[#This Row],[Cost per Unit]]*Data[[#This Row],[Units]]</f>
        <v>#REF!</v>
      </c>
    </row>
    <row r="55" spans="3:9" x14ac:dyDescent="0.3">
      <c r="C55" t="s">
        <v>3</v>
      </c>
      <c r="D55" t="s">
        <v>35</v>
      </c>
      <c r="E55" t="s">
        <v>14</v>
      </c>
      <c r="F55" s="4">
        <v>2415</v>
      </c>
      <c r="G55" s="5">
        <v>255</v>
      </c>
      <c r="H55" s="32" t="e">
        <f>VLOOKUP(Data[[#This Row],[Product]],Data[[#Headers],[Product]],products[Cost per unit])</f>
        <v>#N/A</v>
      </c>
      <c r="I55" s="32" t="e">
        <f>Data[[#This Row],[Cost per Unit]]*Data[[#This Row],[Units]]</f>
        <v>#N/A</v>
      </c>
    </row>
    <row r="56" spans="3:9" x14ac:dyDescent="0.3">
      <c r="C56" t="s">
        <v>2</v>
      </c>
      <c r="D56" t="s">
        <v>37</v>
      </c>
      <c r="E56" t="s">
        <v>19</v>
      </c>
      <c r="F56" s="4">
        <v>238</v>
      </c>
      <c r="G56" s="5">
        <v>18</v>
      </c>
      <c r="H56" s="32" t="e">
        <f>VLOOKUP(Data[[#This Row],[Product]],Data[[#Headers],[Product]],products[Cost per unit])</f>
        <v>#N/A</v>
      </c>
      <c r="I56" s="32" t="e">
        <f>Data[[#This Row],[Cost per Unit]]*Data[[#This Row],[Units]]</f>
        <v>#N/A</v>
      </c>
    </row>
    <row r="57" spans="3:9" x14ac:dyDescent="0.3">
      <c r="C57" t="s">
        <v>6</v>
      </c>
      <c r="D57" t="s">
        <v>37</v>
      </c>
      <c r="E57" t="s">
        <v>23</v>
      </c>
      <c r="F57" s="4">
        <v>4949</v>
      </c>
      <c r="G57" s="5">
        <v>189</v>
      </c>
      <c r="H57" s="32" t="e">
        <f>VLOOKUP(Data[[#This Row],[Product]],Data[[#Headers],[Product]],products[Cost per unit])</f>
        <v>#N/A</v>
      </c>
      <c r="I57" s="32" t="e">
        <f>Data[[#This Row],[Cost per Unit]]*Data[[#This Row],[Units]]</f>
        <v>#N/A</v>
      </c>
    </row>
    <row r="58" spans="3:9" x14ac:dyDescent="0.3">
      <c r="C58" t="s">
        <v>5</v>
      </c>
      <c r="D58" t="s">
        <v>38</v>
      </c>
      <c r="E58" t="s">
        <v>32</v>
      </c>
      <c r="F58" s="4">
        <v>5075</v>
      </c>
      <c r="G58" s="5">
        <v>21</v>
      </c>
      <c r="H58" s="32" t="e">
        <f>VLOOKUP(Data[[#This Row],[Product]],Data[[#Headers],[Product]],products[Cost per unit])</f>
        <v>#N/A</v>
      </c>
      <c r="I58" s="32" t="e">
        <f>Data[[#This Row],[Cost per Unit]]*Data[[#This Row],[Units]]</f>
        <v>#N/A</v>
      </c>
    </row>
    <row r="59" spans="3:9" x14ac:dyDescent="0.3">
      <c r="C59" t="s">
        <v>3</v>
      </c>
      <c r="D59" t="s">
        <v>36</v>
      </c>
      <c r="E59" t="s">
        <v>16</v>
      </c>
      <c r="F59" s="4">
        <v>9198</v>
      </c>
      <c r="G59" s="5">
        <v>36</v>
      </c>
      <c r="H59" s="32" t="e">
        <f>VLOOKUP(Data[[#This Row],[Product]],Data[[#Headers],[Product]],products[Cost per unit])</f>
        <v>#N/A</v>
      </c>
      <c r="I59" s="32" t="e">
        <f>Data[[#This Row],[Cost per Unit]]*Data[[#This Row],[Units]]</f>
        <v>#N/A</v>
      </c>
    </row>
    <row r="60" spans="3:9" x14ac:dyDescent="0.3">
      <c r="C60" t="s">
        <v>6</v>
      </c>
      <c r="D60" t="s">
        <v>34</v>
      </c>
      <c r="E60" t="s">
        <v>29</v>
      </c>
      <c r="F60" s="4">
        <v>3339</v>
      </c>
      <c r="G60" s="5">
        <v>75</v>
      </c>
      <c r="H60" s="32" t="e">
        <f>VLOOKUP(Data[[#This Row],[Product]],Data[[#Headers],[Product]],products[Cost per unit])</f>
        <v>#N/A</v>
      </c>
      <c r="I60" s="32" t="e">
        <f>Data[[#This Row],[Cost per Unit]]*Data[[#This Row],[Units]]</f>
        <v>#N/A</v>
      </c>
    </row>
    <row r="61" spans="3:9" x14ac:dyDescent="0.3">
      <c r="C61" t="s">
        <v>40</v>
      </c>
      <c r="D61" t="s">
        <v>34</v>
      </c>
      <c r="E61" t="s">
        <v>17</v>
      </c>
      <c r="F61" s="4">
        <v>5019</v>
      </c>
      <c r="G61" s="5">
        <v>156</v>
      </c>
      <c r="H61" s="32" t="e">
        <f>VLOOKUP(Data[[#This Row],[Product]],Data[[#Headers],[Product]],products[Cost per unit])</f>
        <v>#N/A</v>
      </c>
      <c r="I61" s="32" t="e">
        <f>Data[[#This Row],[Cost per Unit]]*Data[[#This Row],[Units]]</f>
        <v>#N/A</v>
      </c>
    </row>
    <row r="62" spans="3:9" x14ac:dyDescent="0.3">
      <c r="C62" t="s">
        <v>5</v>
      </c>
      <c r="D62" t="s">
        <v>36</v>
      </c>
      <c r="E62" t="s">
        <v>16</v>
      </c>
      <c r="F62" s="4">
        <v>16184</v>
      </c>
      <c r="G62" s="5">
        <v>39</v>
      </c>
      <c r="H62" s="32" t="e">
        <f>VLOOKUP(Data[[#This Row],[Product]],Data[[#Headers],[Product]],products[Cost per unit])</f>
        <v>#N/A</v>
      </c>
      <c r="I62" s="32" t="e">
        <f>Data[[#This Row],[Cost per Unit]]*Data[[#This Row],[Units]]</f>
        <v>#N/A</v>
      </c>
    </row>
    <row r="63" spans="3:9" x14ac:dyDescent="0.3">
      <c r="C63" t="s">
        <v>6</v>
      </c>
      <c r="D63" t="s">
        <v>36</v>
      </c>
      <c r="E63" t="s">
        <v>21</v>
      </c>
      <c r="F63" s="4">
        <v>497</v>
      </c>
      <c r="G63" s="5">
        <v>63</v>
      </c>
      <c r="H63" s="32" t="e">
        <f>VLOOKUP(Data[[#This Row],[Product]],Data[[#Headers],[Product]],products[Cost per unit])</f>
        <v>#REF!</v>
      </c>
      <c r="I63" s="32" t="e">
        <f>Data[[#This Row],[Cost per Unit]]*Data[[#This Row],[Units]]</f>
        <v>#REF!</v>
      </c>
    </row>
    <row r="64" spans="3:9" x14ac:dyDescent="0.3">
      <c r="C64" t="s">
        <v>2</v>
      </c>
      <c r="D64" t="s">
        <v>36</v>
      </c>
      <c r="E64" t="s">
        <v>29</v>
      </c>
      <c r="F64" s="4">
        <v>8211</v>
      </c>
      <c r="G64" s="5">
        <v>75</v>
      </c>
      <c r="H64" s="32" t="e">
        <f>VLOOKUP(Data[[#This Row],[Product]],Data[[#Headers],[Product]],products[Cost per unit])</f>
        <v>#N/A</v>
      </c>
      <c r="I64" s="32" t="e">
        <f>Data[[#This Row],[Cost per Unit]]*Data[[#This Row],[Units]]</f>
        <v>#N/A</v>
      </c>
    </row>
    <row r="65" spans="3:9" x14ac:dyDescent="0.3">
      <c r="C65" t="s">
        <v>2</v>
      </c>
      <c r="D65" t="s">
        <v>38</v>
      </c>
      <c r="E65" t="s">
        <v>28</v>
      </c>
      <c r="F65" s="4">
        <v>6580</v>
      </c>
      <c r="G65" s="5">
        <v>183</v>
      </c>
      <c r="H65" s="32" t="e">
        <f>VLOOKUP(Data[[#This Row],[Product]],Data[[#Headers],[Product]],products[Cost per unit])</f>
        <v>#N/A</v>
      </c>
      <c r="I65" s="32" t="e">
        <f>Data[[#This Row],[Cost per Unit]]*Data[[#This Row],[Units]]</f>
        <v>#N/A</v>
      </c>
    </row>
    <row r="66" spans="3:9" x14ac:dyDescent="0.3">
      <c r="C66" t="s">
        <v>41</v>
      </c>
      <c r="D66" t="s">
        <v>35</v>
      </c>
      <c r="E66" t="s">
        <v>13</v>
      </c>
      <c r="F66" s="4">
        <v>4760</v>
      </c>
      <c r="G66" s="5">
        <v>69</v>
      </c>
      <c r="H66" s="32" t="e">
        <f>VLOOKUP(Data[[#This Row],[Product]],Data[[#Headers],[Product]],products[Cost per unit])</f>
        <v>#N/A</v>
      </c>
      <c r="I66" s="32" t="e">
        <f>Data[[#This Row],[Cost per Unit]]*Data[[#This Row],[Units]]</f>
        <v>#N/A</v>
      </c>
    </row>
    <row r="67" spans="3:9" x14ac:dyDescent="0.3">
      <c r="C67" t="s">
        <v>40</v>
      </c>
      <c r="D67" t="s">
        <v>36</v>
      </c>
      <c r="E67" t="s">
        <v>25</v>
      </c>
      <c r="F67" s="4">
        <v>5439</v>
      </c>
      <c r="G67" s="5">
        <v>30</v>
      </c>
      <c r="H67" s="32" t="e">
        <f>VLOOKUP(Data[[#This Row],[Product]],Data[[#Headers],[Product]],products[Cost per unit])</f>
        <v>#REF!</v>
      </c>
      <c r="I67" s="32" t="e">
        <f>Data[[#This Row],[Cost per Unit]]*Data[[#This Row],[Units]]</f>
        <v>#REF!</v>
      </c>
    </row>
    <row r="68" spans="3:9" x14ac:dyDescent="0.3">
      <c r="C68" t="s">
        <v>41</v>
      </c>
      <c r="D68" t="s">
        <v>34</v>
      </c>
      <c r="E68" t="s">
        <v>17</v>
      </c>
      <c r="F68" s="4">
        <v>1463</v>
      </c>
      <c r="G68" s="5">
        <v>39</v>
      </c>
      <c r="H68" s="32" t="e">
        <f>VLOOKUP(Data[[#This Row],[Product]],Data[[#Headers],[Product]],products[Cost per unit])</f>
        <v>#N/A</v>
      </c>
      <c r="I68" s="32" t="e">
        <f>Data[[#This Row],[Cost per Unit]]*Data[[#This Row],[Units]]</f>
        <v>#N/A</v>
      </c>
    </row>
    <row r="69" spans="3:9" x14ac:dyDescent="0.3">
      <c r="C69" t="s">
        <v>3</v>
      </c>
      <c r="D69" t="s">
        <v>34</v>
      </c>
      <c r="E69" t="s">
        <v>32</v>
      </c>
      <c r="F69" s="4">
        <v>7777</v>
      </c>
      <c r="G69" s="5">
        <v>504</v>
      </c>
      <c r="H69" s="32" t="e">
        <f>VLOOKUP(Data[[#This Row],[Product]],Data[[#Headers],[Product]],products[Cost per unit])</f>
        <v>#N/A</v>
      </c>
      <c r="I69" s="32" t="e">
        <f>Data[[#This Row],[Cost per Unit]]*Data[[#This Row],[Units]]</f>
        <v>#N/A</v>
      </c>
    </row>
    <row r="70" spans="3:9" x14ac:dyDescent="0.3">
      <c r="C70" t="s">
        <v>9</v>
      </c>
      <c r="D70" t="s">
        <v>37</v>
      </c>
      <c r="E70" t="s">
        <v>29</v>
      </c>
      <c r="F70" s="4">
        <v>1085</v>
      </c>
      <c r="G70" s="5">
        <v>273</v>
      </c>
      <c r="H70" s="32" t="e">
        <f>VLOOKUP(Data[[#This Row],[Product]],Data[[#Headers],[Product]],products[Cost per unit])</f>
        <v>#N/A</v>
      </c>
      <c r="I70" s="32" t="e">
        <f>Data[[#This Row],[Cost per Unit]]*Data[[#This Row],[Units]]</f>
        <v>#N/A</v>
      </c>
    </row>
    <row r="71" spans="3:9" x14ac:dyDescent="0.3">
      <c r="C71" t="s">
        <v>5</v>
      </c>
      <c r="D71" t="s">
        <v>37</v>
      </c>
      <c r="E71" t="s">
        <v>31</v>
      </c>
      <c r="F71" s="4">
        <v>182</v>
      </c>
      <c r="G71" s="5">
        <v>48</v>
      </c>
      <c r="H71" s="32" t="e">
        <f>VLOOKUP(Data[[#This Row],[Product]],Data[[#Headers],[Product]],products[Cost per unit])</f>
        <v>#REF!</v>
      </c>
      <c r="I71" s="32" t="e">
        <f>Data[[#This Row],[Cost per Unit]]*Data[[#This Row],[Units]]</f>
        <v>#REF!</v>
      </c>
    </row>
    <row r="72" spans="3:9" x14ac:dyDescent="0.3">
      <c r="C72" t="s">
        <v>6</v>
      </c>
      <c r="D72" t="s">
        <v>34</v>
      </c>
      <c r="E72" t="s">
        <v>27</v>
      </c>
      <c r="F72" s="4">
        <v>4242</v>
      </c>
      <c r="G72" s="5">
        <v>207</v>
      </c>
      <c r="H72" s="32" t="e">
        <f>VLOOKUP(Data[[#This Row],[Product]],Data[[#Headers],[Product]],products[Cost per unit])</f>
        <v>#N/A</v>
      </c>
      <c r="I72" s="32" t="e">
        <f>Data[[#This Row],[Cost per Unit]]*Data[[#This Row],[Units]]</f>
        <v>#N/A</v>
      </c>
    </row>
    <row r="73" spans="3:9" x14ac:dyDescent="0.3">
      <c r="C73" t="s">
        <v>6</v>
      </c>
      <c r="D73" t="s">
        <v>36</v>
      </c>
      <c r="E73" t="s">
        <v>32</v>
      </c>
      <c r="F73" s="4">
        <v>6118</v>
      </c>
      <c r="G73" s="5">
        <v>9</v>
      </c>
      <c r="H73" s="32" t="e">
        <f>VLOOKUP(Data[[#This Row],[Product]],Data[[#Headers],[Product]],products[Cost per unit])</f>
        <v>#N/A</v>
      </c>
      <c r="I73" s="32" t="e">
        <f>Data[[#This Row],[Cost per Unit]]*Data[[#This Row],[Units]]</f>
        <v>#N/A</v>
      </c>
    </row>
    <row r="74" spans="3:9" x14ac:dyDescent="0.3">
      <c r="C74" t="s">
        <v>10</v>
      </c>
      <c r="D74" t="s">
        <v>36</v>
      </c>
      <c r="E74" t="s">
        <v>23</v>
      </c>
      <c r="F74" s="4">
        <v>2317</v>
      </c>
      <c r="G74" s="5">
        <v>261</v>
      </c>
      <c r="H74" s="32" t="e">
        <f>VLOOKUP(Data[[#This Row],[Product]],Data[[#Headers],[Product]],products[Cost per unit])</f>
        <v>#N/A</v>
      </c>
      <c r="I74" s="32" t="e">
        <f>Data[[#This Row],[Cost per Unit]]*Data[[#This Row],[Units]]</f>
        <v>#N/A</v>
      </c>
    </row>
    <row r="75" spans="3:9" x14ac:dyDescent="0.3">
      <c r="C75" t="s">
        <v>6</v>
      </c>
      <c r="D75" t="s">
        <v>38</v>
      </c>
      <c r="E75" t="s">
        <v>16</v>
      </c>
      <c r="F75" s="4">
        <v>938</v>
      </c>
      <c r="G75" s="5">
        <v>6</v>
      </c>
      <c r="H75" s="32" t="e">
        <f>VLOOKUP(Data[[#This Row],[Product]],Data[[#Headers],[Product]],products[Cost per unit])</f>
        <v>#N/A</v>
      </c>
      <c r="I75" s="32" t="e">
        <f>Data[[#This Row],[Cost per Unit]]*Data[[#This Row],[Units]]</f>
        <v>#N/A</v>
      </c>
    </row>
    <row r="76" spans="3:9" x14ac:dyDescent="0.3">
      <c r="C76" t="s">
        <v>8</v>
      </c>
      <c r="D76" t="s">
        <v>37</v>
      </c>
      <c r="E76" t="s">
        <v>15</v>
      </c>
      <c r="F76" s="4">
        <v>9709</v>
      </c>
      <c r="G76" s="5">
        <v>30</v>
      </c>
      <c r="H76" s="32" t="e">
        <f>VLOOKUP(Data[[#This Row],[Product]],Data[[#Headers],[Product]],products[Cost per unit])</f>
        <v>#REF!</v>
      </c>
      <c r="I76" s="32" t="e">
        <f>Data[[#This Row],[Cost per Unit]]*Data[[#This Row],[Units]]</f>
        <v>#REF!</v>
      </c>
    </row>
    <row r="77" spans="3:9" x14ac:dyDescent="0.3">
      <c r="C77" t="s">
        <v>7</v>
      </c>
      <c r="D77" t="s">
        <v>34</v>
      </c>
      <c r="E77" t="s">
        <v>20</v>
      </c>
      <c r="F77" s="4">
        <v>2205</v>
      </c>
      <c r="G77" s="5">
        <v>138</v>
      </c>
      <c r="H77" s="32" t="e">
        <f>VLOOKUP(Data[[#This Row],[Product]],Data[[#Headers],[Product]],products[Cost per unit])</f>
        <v>#N/A</v>
      </c>
      <c r="I77" s="32" t="e">
        <f>Data[[#This Row],[Cost per Unit]]*Data[[#This Row],[Units]]</f>
        <v>#N/A</v>
      </c>
    </row>
    <row r="78" spans="3:9" x14ac:dyDescent="0.3">
      <c r="C78" t="s">
        <v>7</v>
      </c>
      <c r="D78" t="s">
        <v>37</v>
      </c>
      <c r="E78" t="s">
        <v>17</v>
      </c>
      <c r="F78" s="4">
        <v>4487</v>
      </c>
      <c r="G78" s="5">
        <v>111</v>
      </c>
      <c r="H78" s="32" t="e">
        <f>VLOOKUP(Data[[#This Row],[Product]],Data[[#Headers],[Product]],products[Cost per unit])</f>
        <v>#N/A</v>
      </c>
      <c r="I78" s="32" t="e">
        <f>Data[[#This Row],[Cost per Unit]]*Data[[#This Row],[Units]]</f>
        <v>#N/A</v>
      </c>
    </row>
    <row r="79" spans="3:9" x14ac:dyDescent="0.3">
      <c r="C79" t="s">
        <v>5</v>
      </c>
      <c r="D79" t="s">
        <v>35</v>
      </c>
      <c r="E79" t="s">
        <v>18</v>
      </c>
      <c r="F79" s="4">
        <v>2415</v>
      </c>
      <c r="G79" s="5">
        <v>15</v>
      </c>
      <c r="H79" s="32" t="e">
        <f>VLOOKUP(Data[[#This Row],[Product]],Data[[#Headers],[Product]],products[Cost per unit])</f>
        <v>#N/A</v>
      </c>
      <c r="I79" s="32" t="e">
        <f>Data[[#This Row],[Cost per Unit]]*Data[[#This Row],[Units]]</f>
        <v>#N/A</v>
      </c>
    </row>
    <row r="80" spans="3:9" x14ac:dyDescent="0.3">
      <c r="C80" t="s">
        <v>40</v>
      </c>
      <c r="D80" t="s">
        <v>34</v>
      </c>
      <c r="E80" t="s">
        <v>19</v>
      </c>
      <c r="F80" s="4">
        <v>4018</v>
      </c>
      <c r="G80" s="5">
        <v>162</v>
      </c>
      <c r="H80" s="32" t="e">
        <f>VLOOKUP(Data[[#This Row],[Product]],Data[[#Headers],[Product]],products[Cost per unit])</f>
        <v>#N/A</v>
      </c>
      <c r="I80" s="32" t="e">
        <f>Data[[#This Row],[Cost per Unit]]*Data[[#This Row],[Units]]</f>
        <v>#N/A</v>
      </c>
    </row>
    <row r="81" spans="3:9" x14ac:dyDescent="0.3">
      <c r="C81" t="s">
        <v>5</v>
      </c>
      <c r="D81" t="s">
        <v>34</v>
      </c>
      <c r="E81" t="s">
        <v>19</v>
      </c>
      <c r="F81" s="4">
        <v>861</v>
      </c>
      <c r="G81" s="5">
        <v>195</v>
      </c>
      <c r="H81" s="32" t="e">
        <f>VLOOKUP(Data[[#This Row],[Product]],Data[[#Headers],[Product]],products[Cost per unit])</f>
        <v>#N/A</v>
      </c>
      <c r="I81" s="32" t="e">
        <f>Data[[#This Row],[Cost per Unit]]*Data[[#This Row],[Units]]</f>
        <v>#N/A</v>
      </c>
    </row>
    <row r="82" spans="3:9" x14ac:dyDescent="0.3">
      <c r="C82" t="s">
        <v>10</v>
      </c>
      <c r="D82" t="s">
        <v>38</v>
      </c>
      <c r="E82" t="s">
        <v>14</v>
      </c>
      <c r="F82" s="4">
        <v>5586</v>
      </c>
      <c r="G82" s="5">
        <v>525</v>
      </c>
      <c r="H82" s="32" t="e">
        <f>VLOOKUP(Data[[#This Row],[Product]],Data[[#Headers],[Product]],products[Cost per unit])</f>
        <v>#N/A</v>
      </c>
      <c r="I82" s="32" t="e">
        <f>Data[[#This Row],[Cost per Unit]]*Data[[#This Row],[Units]]</f>
        <v>#N/A</v>
      </c>
    </row>
    <row r="83" spans="3:9" x14ac:dyDescent="0.3">
      <c r="C83" t="s">
        <v>7</v>
      </c>
      <c r="D83" t="s">
        <v>34</v>
      </c>
      <c r="E83" t="s">
        <v>33</v>
      </c>
      <c r="F83" s="4">
        <v>2226</v>
      </c>
      <c r="G83" s="5">
        <v>48</v>
      </c>
      <c r="H83" s="32" t="e">
        <f>VLOOKUP(Data[[#This Row],[Product]],Data[[#Headers],[Product]],products[Cost per unit])</f>
        <v>#N/A</v>
      </c>
      <c r="I83" s="32" t="e">
        <f>Data[[#This Row],[Cost per Unit]]*Data[[#This Row],[Units]]</f>
        <v>#N/A</v>
      </c>
    </row>
    <row r="84" spans="3:9" x14ac:dyDescent="0.3">
      <c r="C84" t="s">
        <v>9</v>
      </c>
      <c r="D84" t="s">
        <v>34</v>
      </c>
      <c r="E84" t="s">
        <v>28</v>
      </c>
      <c r="F84" s="4">
        <v>14329</v>
      </c>
      <c r="G84" s="5">
        <v>150</v>
      </c>
      <c r="H84" s="32" t="e">
        <f>VLOOKUP(Data[[#This Row],[Product]],Data[[#Headers],[Product]],products[Cost per unit])</f>
        <v>#N/A</v>
      </c>
      <c r="I84" s="32" t="e">
        <f>Data[[#This Row],[Cost per Unit]]*Data[[#This Row],[Units]]</f>
        <v>#N/A</v>
      </c>
    </row>
    <row r="85" spans="3:9" x14ac:dyDescent="0.3">
      <c r="C85" t="s">
        <v>9</v>
      </c>
      <c r="D85" t="s">
        <v>34</v>
      </c>
      <c r="E85" t="s">
        <v>20</v>
      </c>
      <c r="F85" s="4">
        <v>8463</v>
      </c>
      <c r="G85" s="5">
        <v>492</v>
      </c>
      <c r="H85" s="32" t="e">
        <f>VLOOKUP(Data[[#This Row],[Product]],Data[[#Headers],[Product]],products[Cost per unit])</f>
        <v>#N/A</v>
      </c>
      <c r="I85" s="32" t="e">
        <f>Data[[#This Row],[Cost per Unit]]*Data[[#This Row],[Units]]</f>
        <v>#N/A</v>
      </c>
    </row>
    <row r="86" spans="3:9" x14ac:dyDescent="0.3">
      <c r="C86" t="s">
        <v>5</v>
      </c>
      <c r="D86" t="s">
        <v>34</v>
      </c>
      <c r="E86" t="s">
        <v>29</v>
      </c>
      <c r="F86" s="4">
        <v>2891</v>
      </c>
      <c r="G86" s="5">
        <v>102</v>
      </c>
      <c r="H86" s="32" t="e">
        <f>VLOOKUP(Data[[#This Row],[Product]],Data[[#Headers],[Product]],products[Cost per unit])</f>
        <v>#N/A</v>
      </c>
      <c r="I86" s="32" t="e">
        <f>Data[[#This Row],[Cost per Unit]]*Data[[#This Row],[Units]]</f>
        <v>#N/A</v>
      </c>
    </row>
    <row r="87" spans="3:9" x14ac:dyDescent="0.3">
      <c r="C87" t="s">
        <v>3</v>
      </c>
      <c r="D87" t="s">
        <v>36</v>
      </c>
      <c r="E87" t="s">
        <v>23</v>
      </c>
      <c r="F87" s="4">
        <v>3773</v>
      </c>
      <c r="G87" s="5">
        <v>165</v>
      </c>
      <c r="H87" s="32" t="e">
        <f>VLOOKUP(Data[[#This Row],[Product]],Data[[#Headers],[Product]],products[Cost per unit])</f>
        <v>#N/A</v>
      </c>
      <c r="I87" s="32" t="e">
        <f>Data[[#This Row],[Cost per Unit]]*Data[[#This Row],[Units]]</f>
        <v>#N/A</v>
      </c>
    </row>
    <row r="88" spans="3:9" x14ac:dyDescent="0.3">
      <c r="C88" t="s">
        <v>41</v>
      </c>
      <c r="D88" t="s">
        <v>36</v>
      </c>
      <c r="E88" t="s">
        <v>28</v>
      </c>
      <c r="F88" s="4">
        <v>854</v>
      </c>
      <c r="G88" s="5">
        <v>309</v>
      </c>
      <c r="H88" s="32" t="e">
        <f>VLOOKUP(Data[[#This Row],[Product]],Data[[#Headers],[Product]],products[Cost per unit])</f>
        <v>#N/A</v>
      </c>
      <c r="I88" s="32" t="e">
        <f>Data[[#This Row],[Cost per Unit]]*Data[[#This Row],[Units]]</f>
        <v>#N/A</v>
      </c>
    </row>
    <row r="89" spans="3:9" x14ac:dyDescent="0.3">
      <c r="C89" t="s">
        <v>6</v>
      </c>
      <c r="D89" t="s">
        <v>36</v>
      </c>
      <c r="E89" t="s">
        <v>17</v>
      </c>
      <c r="F89" s="4">
        <v>4970</v>
      </c>
      <c r="G89" s="5">
        <v>156</v>
      </c>
      <c r="H89" s="32" t="e">
        <f>VLOOKUP(Data[[#This Row],[Product]],Data[[#Headers],[Product]],products[Cost per unit])</f>
        <v>#N/A</v>
      </c>
      <c r="I89" s="32" t="e">
        <f>Data[[#This Row],[Cost per Unit]]*Data[[#This Row],[Units]]</f>
        <v>#N/A</v>
      </c>
    </row>
    <row r="90" spans="3:9" x14ac:dyDescent="0.3">
      <c r="C90" t="s">
        <v>9</v>
      </c>
      <c r="D90" t="s">
        <v>35</v>
      </c>
      <c r="E90" t="s">
        <v>26</v>
      </c>
      <c r="F90" s="4">
        <v>98</v>
      </c>
      <c r="G90" s="5">
        <v>159</v>
      </c>
      <c r="H90" s="32" t="e">
        <f>VLOOKUP(Data[[#This Row],[Product]],Data[[#Headers],[Product]],products[Cost per unit])</f>
        <v>#N/A</v>
      </c>
      <c r="I90" s="32" t="e">
        <f>Data[[#This Row],[Cost per Unit]]*Data[[#This Row],[Units]]</f>
        <v>#N/A</v>
      </c>
    </row>
    <row r="91" spans="3:9" x14ac:dyDescent="0.3">
      <c r="C91" t="s">
        <v>5</v>
      </c>
      <c r="D91" t="s">
        <v>35</v>
      </c>
      <c r="E91" t="s">
        <v>15</v>
      </c>
      <c r="F91" s="4">
        <v>13391</v>
      </c>
      <c r="G91" s="5">
        <v>201</v>
      </c>
      <c r="H91" s="32" t="e">
        <f>VLOOKUP(Data[[#This Row],[Product]],Data[[#Headers],[Product]],products[Cost per unit])</f>
        <v>#REF!</v>
      </c>
      <c r="I91" s="32" t="e">
        <f>Data[[#This Row],[Cost per Unit]]*Data[[#This Row],[Units]]</f>
        <v>#REF!</v>
      </c>
    </row>
    <row r="92" spans="3:9" x14ac:dyDescent="0.3">
      <c r="C92" t="s">
        <v>8</v>
      </c>
      <c r="D92" t="s">
        <v>39</v>
      </c>
      <c r="E92" t="s">
        <v>31</v>
      </c>
      <c r="F92" s="4">
        <v>8890</v>
      </c>
      <c r="G92" s="5">
        <v>210</v>
      </c>
      <c r="H92" s="32" t="e">
        <f>VLOOKUP(Data[[#This Row],[Product]],Data[[#Headers],[Product]],products[Cost per unit])</f>
        <v>#REF!</v>
      </c>
      <c r="I92" s="32" t="e">
        <f>Data[[#This Row],[Cost per Unit]]*Data[[#This Row],[Units]]</f>
        <v>#REF!</v>
      </c>
    </row>
    <row r="93" spans="3:9" x14ac:dyDescent="0.3">
      <c r="C93" t="s">
        <v>2</v>
      </c>
      <c r="D93" t="s">
        <v>38</v>
      </c>
      <c r="E93" t="s">
        <v>13</v>
      </c>
      <c r="F93" s="4">
        <v>56</v>
      </c>
      <c r="G93" s="5">
        <v>51</v>
      </c>
      <c r="H93" s="32" t="e">
        <f>VLOOKUP(Data[[#This Row],[Product]],Data[[#Headers],[Product]],products[Cost per unit])</f>
        <v>#N/A</v>
      </c>
      <c r="I93" s="32" t="e">
        <f>Data[[#This Row],[Cost per Unit]]*Data[[#This Row],[Units]]</f>
        <v>#N/A</v>
      </c>
    </row>
    <row r="94" spans="3:9" x14ac:dyDescent="0.3">
      <c r="C94" t="s">
        <v>3</v>
      </c>
      <c r="D94" t="s">
        <v>36</v>
      </c>
      <c r="E94" t="s">
        <v>25</v>
      </c>
      <c r="F94" s="4">
        <v>3339</v>
      </c>
      <c r="G94" s="5">
        <v>39</v>
      </c>
      <c r="H94" s="32" t="e">
        <f>VLOOKUP(Data[[#This Row],[Product]],Data[[#Headers],[Product]],products[Cost per unit])</f>
        <v>#REF!</v>
      </c>
      <c r="I94" s="32" t="e">
        <f>Data[[#This Row],[Cost per Unit]]*Data[[#This Row],[Units]]</f>
        <v>#REF!</v>
      </c>
    </row>
    <row r="95" spans="3:9" x14ac:dyDescent="0.3">
      <c r="C95" t="s">
        <v>10</v>
      </c>
      <c r="D95" t="s">
        <v>35</v>
      </c>
      <c r="E95" t="s">
        <v>18</v>
      </c>
      <c r="F95" s="4">
        <v>3808</v>
      </c>
      <c r="G95" s="5">
        <v>279</v>
      </c>
      <c r="H95" s="32" t="e">
        <f>VLOOKUP(Data[[#This Row],[Product]],Data[[#Headers],[Product]],products[Cost per unit])</f>
        <v>#N/A</v>
      </c>
      <c r="I95" s="32" t="e">
        <f>Data[[#This Row],[Cost per Unit]]*Data[[#This Row],[Units]]</f>
        <v>#N/A</v>
      </c>
    </row>
    <row r="96" spans="3:9" x14ac:dyDescent="0.3">
      <c r="C96" t="s">
        <v>10</v>
      </c>
      <c r="D96" t="s">
        <v>38</v>
      </c>
      <c r="E96" t="s">
        <v>13</v>
      </c>
      <c r="F96" s="4">
        <v>63</v>
      </c>
      <c r="G96" s="5">
        <v>123</v>
      </c>
      <c r="H96" s="32" t="e">
        <f>VLOOKUP(Data[[#This Row],[Product]],Data[[#Headers],[Product]],products[Cost per unit])</f>
        <v>#N/A</v>
      </c>
      <c r="I96" s="32" t="e">
        <f>Data[[#This Row],[Cost per Unit]]*Data[[#This Row],[Units]]</f>
        <v>#N/A</v>
      </c>
    </row>
    <row r="97" spans="3:9" x14ac:dyDescent="0.3">
      <c r="C97" t="s">
        <v>2</v>
      </c>
      <c r="D97" t="s">
        <v>39</v>
      </c>
      <c r="E97" t="s">
        <v>27</v>
      </c>
      <c r="F97" s="4">
        <v>7812</v>
      </c>
      <c r="G97" s="5">
        <v>81</v>
      </c>
      <c r="H97" s="32" t="e">
        <f>VLOOKUP(Data[[#This Row],[Product]],Data[[#Headers],[Product]],products[Cost per unit])</f>
        <v>#N/A</v>
      </c>
      <c r="I97" s="32" t="e">
        <f>Data[[#This Row],[Cost per Unit]]*Data[[#This Row],[Units]]</f>
        <v>#N/A</v>
      </c>
    </row>
    <row r="98" spans="3:9" x14ac:dyDescent="0.3">
      <c r="C98" t="s">
        <v>40</v>
      </c>
      <c r="D98" t="s">
        <v>37</v>
      </c>
      <c r="E98" t="s">
        <v>19</v>
      </c>
      <c r="F98" s="4">
        <v>7693</v>
      </c>
      <c r="G98" s="5">
        <v>21</v>
      </c>
      <c r="H98" s="32" t="e">
        <f>VLOOKUP(Data[[#This Row],[Product]],Data[[#Headers],[Product]],products[Cost per unit])</f>
        <v>#N/A</v>
      </c>
      <c r="I98" s="32" t="e">
        <f>Data[[#This Row],[Cost per Unit]]*Data[[#This Row],[Units]]</f>
        <v>#N/A</v>
      </c>
    </row>
    <row r="99" spans="3:9" x14ac:dyDescent="0.3">
      <c r="C99" t="s">
        <v>3</v>
      </c>
      <c r="D99" t="s">
        <v>36</v>
      </c>
      <c r="E99" t="s">
        <v>28</v>
      </c>
      <c r="F99" s="4">
        <v>973</v>
      </c>
      <c r="G99" s="5">
        <v>162</v>
      </c>
      <c r="H99" s="32" t="e">
        <f>VLOOKUP(Data[[#This Row],[Product]],Data[[#Headers],[Product]],products[Cost per unit])</f>
        <v>#N/A</v>
      </c>
      <c r="I99" s="32" t="e">
        <f>Data[[#This Row],[Cost per Unit]]*Data[[#This Row],[Units]]</f>
        <v>#N/A</v>
      </c>
    </row>
    <row r="100" spans="3:9" x14ac:dyDescent="0.3">
      <c r="C100" t="s">
        <v>10</v>
      </c>
      <c r="D100" t="s">
        <v>35</v>
      </c>
      <c r="E100" t="s">
        <v>21</v>
      </c>
      <c r="F100" s="4">
        <v>567</v>
      </c>
      <c r="G100" s="5">
        <v>228</v>
      </c>
      <c r="H100" s="32" t="e">
        <f>VLOOKUP(Data[[#This Row],[Product]],Data[[#Headers],[Product]],products[Cost per unit])</f>
        <v>#REF!</v>
      </c>
      <c r="I100" s="32" t="e">
        <f>Data[[#This Row],[Cost per Unit]]*Data[[#This Row],[Units]]</f>
        <v>#REF!</v>
      </c>
    </row>
    <row r="101" spans="3:9" x14ac:dyDescent="0.3">
      <c r="C101" t="s">
        <v>10</v>
      </c>
      <c r="D101" t="s">
        <v>36</v>
      </c>
      <c r="E101" t="s">
        <v>29</v>
      </c>
      <c r="F101" s="4">
        <v>2471</v>
      </c>
      <c r="G101" s="5">
        <v>342</v>
      </c>
      <c r="H101" s="32" t="e">
        <f>VLOOKUP(Data[[#This Row],[Product]],Data[[#Headers],[Product]],products[Cost per unit])</f>
        <v>#N/A</v>
      </c>
      <c r="I101" s="32" t="e">
        <f>Data[[#This Row],[Cost per Unit]]*Data[[#This Row],[Units]]</f>
        <v>#N/A</v>
      </c>
    </row>
    <row r="102" spans="3:9" x14ac:dyDescent="0.3">
      <c r="C102" t="s">
        <v>5</v>
      </c>
      <c r="D102" t="s">
        <v>38</v>
      </c>
      <c r="E102" t="s">
        <v>13</v>
      </c>
      <c r="F102" s="4">
        <v>7189</v>
      </c>
      <c r="G102" s="5">
        <v>54</v>
      </c>
      <c r="H102" s="32" t="e">
        <f>VLOOKUP(Data[[#This Row],[Product]],Data[[#Headers],[Product]],products[Cost per unit])</f>
        <v>#N/A</v>
      </c>
      <c r="I102" s="32" t="e">
        <f>Data[[#This Row],[Cost per Unit]]*Data[[#This Row],[Units]]</f>
        <v>#N/A</v>
      </c>
    </row>
    <row r="103" spans="3:9" x14ac:dyDescent="0.3">
      <c r="C103" t="s">
        <v>41</v>
      </c>
      <c r="D103" t="s">
        <v>35</v>
      </c>
      <c r="E103" t="s">
        <v>28</v>
      </c>
      <c r="F103" s="4">
        <v>7455</v>
      </c>
      <c r="G103" s="5">
        <v>216</v>
      </c>
      <c r="H103" s="32" t="e">
        <f>VLOOKUP(Data[[#This Row],[Product]],Data[[#Headers],[Product]],products[Cost per unit])</f>
        <v>#N/A</v>
      </c>
      <c r="I103" s="32" t="e">
        <f>Data[[#This Row],[Cost per Unit]]*Data[[#This Row],[Units]]</f>
        <v>#N/A</v>
      </c>
    </row>
    <row r="104" spans="3:9" x14ac:dyDescent="0.3">
      <c r="C104" t="s">
        <v>3</v>
      </c>
      <c r="D104" t="s">
        <v>34</v>
      </c>
      <c r="E104" t="s">
        <v>26</v>
      </c>
      <c r="F104" s="4">
        <v>3108</v>
      </c>
      <c r="G104" s="5">
        <v>54</v>
      </c>
      <c r="H104" s="32" t="e">
        <f>VLOOKUP(Data[[#This Row],[Product]],Data[[#Headers],[Product]],products[Cost per unit])</f>
        <v>#N/A</v>
      </c>
      <c r="I104" s="32" t="e">
        <f>Data[[#This Row],[Cost per Unit]]*Data[[#This Row],[Units]]</f>
        <v>#N/A</v>
      </c>
    </row>
    <row r="105" spans="3:9" x14ac:dyDescent="0.3">
      <c r="C105" t="s">
        <v>6</v>
      </c>
      <c r="D105" t="s">
        <v>38</v>
      </c>
      <c r="E105" t="s">
        <v>25</v>
      </c>
      <c r="F105" s="4">
        <v>469</v>
      </c>
      <c r="G105" s="5">
        <v>75</v>
      </c>
      <c r="H105" s="32" t="e">
        <f>VLOOKUP(Data[[#This Row],[Product]],Data[[#Headers],[Product]],products[Cost per unit])</f>
        <v>#REF!</v>
      </c>
      <c r="I105" s="32" t="e">
        <f>Data[[#This Row],[Cost per Unit]]*Data[[#This Row],[Units]]</f>
        <v>#REF!</v>
      </c>
    </row>
    <row r="106" spans="3:9" x14ac:dyDescent="0.3">
      <c r="C106" t="s">
        <v>9</v>
      </c>
      <c r="D106" t="s">
        <v>37</v>
      </c>
      <c r="E106" t="s">
        <v>23</v>
      </c>
      <c r="F106" s="4">
        <v>2737</v>
      </c>
      <c r="G106" s="5">
        <v>93</v>
      </c>
      <c r="H106" s="32" t="e">
        <f>VLOOKUP(Data[[#This Row],[Product]],Data[[#Headers],[Product]],products[Cost per unit])</f>
        <v>#N/A</v>
      </c>
      <c r="I106" s="32" t="e">
        <f>Data[[#This Row],[Cost per Unit]]*Data[[#This Row],[Units]]</f>
        <v>#N/A</v>
      </c>
    </row>
    <row r="107" spans="3:9" x14ac:dyDescent="0.3">
      <c r="C107" t="s">
        <v>9</v>
      </c>
      <c r="D107" t="s">
        <v>37</v>
      </c>
      <c r="E107" t="s">
        <v>25</v>
      </c>
      <c r="F107" s="4">
        <v>4305</v>
      </c>
      <c r="G107" s="5">
        <v>156</v>
      </c>
      <c r="H107" s="32" t="e">
        <f>VLOOKUP(Data[[#This Row],[Product]],Data[[#Headers],[Product]],products[Cost per unit])</f>
        <v>#REF!</v>
      </c>
      <c r="I107" s="32" t="e">
        <f>Data[[#This Row],[Cost per Unit]]*Data[[#This Row],[Units]]</f>
        <v>#REF!</v>
      </c>
    </row>
    <row r="108" spans="3:9" x14ac:dyDescent="0.3">
      <c r="C108" t="s">
        <v>9</v>
      </c>
      <c r="D108" t="s">
        <v>38</v>
      </c>
      <c r="E108" t="s">
        <v>17</v>
      </c>
      <c r="F108" s="4">
        <v>2408</v>
      </c>
      <c r="G108" s="5">
        <v>9</v>
      </c>
      <c r="H108" s="32" t="e">
        <f>VLOOKUP(Data[[#This Row],[Product]],Data[[#Headers],[Product]],products[Cost per unit])</f>
        <v>#N/A</v>
      </c>
      <c r="I108" s="32" t="e">
        <f>Data[[#This Row],[Cost per Unit]]*Data[[#This Row],[Units]]</f>
        <v>#N/A</v>
      </c>
    </row>
    <row r="109" spans="3:9" x14ac:dyDescent="0.3">
      <c r="C109" t="s">
        <v>3</v>
      </c>
      <c r="D109" t="s">
        <v>36</v>
      </c>
      <c r="E109" t="s">
        <v>19</v>
      </c>
      <c r="F109" s="4">
        <v>1281</v>
      </c>
      <c r="G109" s="5">
        <v>18</v>
      </c>
      <c r="H109" s="32" t="e">
        <f>VLOOKUP(Data[[#This Row],[Product]],Data[[#Headers],[Product]],products[Cost per unit])</f>
        <v>#N/A</v>
      </c>
      <c r="I109" s="32" t="e">
        <f>Data[[#This Row],[Cost per Unit]]*Data[[#This Row],[Units]]</f>
        <v>#N/A</v>
      </c>
    </row>
    <row r="110" spans="3:9" x14ac:dyDescent="0.3">
      <c r="C110" t="s">
        <v>40</v>
      </c>
      <c r="D110" t="s">
        <v>35</v>
      </c>
      <c r="E110" t="s">
        <v>32</v>
      </c>
      <c r="F110" s="4">
        <v>12348</v>
      </c>
      <c r="G110" s="5">
        <v>234</v>
      </c>
      <c r="H110" s="32" t="e">
        <f>VLOOKUP(Data[[#This Row],[Product]],Data[[#Headers],[Product]],products[Cost per unit])</f>
        <v>#N/A</v>
      </c>
      <c r="I110" s="32" t="e">
        <f>Data[[#This Row],[Cost per Unit]]*Data[[#This Row],[Units]]</f>
        <v>#N/A</v>
      </c>
    </row>
    <row r="111" spans="3:9" x14ac:dyDescent="0.3">
      <c r="C111" t="s">
        <v>3</v>
      </c>
      <c r="D111" t="s">
        <v>34</v>
      </c>
      <c r="E111" t="s">
        <v>28</v>
      </c>
      <c r="F111" s="4">
        <v>3689</v>
      </c>
      <c r="G111" s="5">
        <v>312</v>
      </c>
      <c r="H111" s="32" t="e">
        <f>VLOOKUP(Data[[#This Row],[Product]],Data[[#Headers],[Product]],products[Cost per unit])</f>
        <v>#N/A</v>
      </c>
      <c r="I111" s="32" t="e">
        <f>Data[[#This Row],[Cost per Unit]]*Data[[#This Row],[Units]]</f>
        <v>#N/A</v>
      </c>
    </row>
    <row r="112" spans="3:9" x14ac:dyDescent="0.3">
      <c r="C112" t="s">
        <v>7</v>
      </c>
      <c r="D112" t="s">
        <v>36</v>
      </c>
      <c r="E112" t="s">
        <v>19</v>
      </c>
      <c r="F112" s="4">
        <v>2870</v>
      </c>
      <c r="G112" s="5">
        <v>300</v>
      </c>
      <c r="H112" s="32" t="e">
        <f>VLOOKUP(Data[[#This Row],[Product]],Data[[#Headers],[Product]],products[Cost per unit])</f>
        <v>#N/A</v>
      </c>
      <c r="I112" s="32" t="e">
        <f>Data[[#This Row],[Cost per Unit]]*Data[[#This Row],[Units]]</f>
        <v>#N/A</v>
      </c>
    </row>
    <row r="113" spans="3:9" x14ac:dyDescent="0.3">
      <c r="C113" t="s">
        <v>2</v>
      </c>
      <c r="D113" t="s">
        <v>36</v>
      </c>
      <c r="E113" t="s">
        <v>27</v>
      </c>
      <c r="F113" s="4">
        <v>798</v>
      </c>
      <c r="G113" s="5">
        <v>519</v>
      </c>
      <c r="H113" s="32" t="e">
        <f>VLOOKUP(Data[[#This Row],[Product]],Data[[#Headers],[Product]],products[Cost per unit])</f>
        <v>#N/A</v>
      </c>
      <c r="I113" s="32" t="e">
        <f>Data[[#This Row],[Cost per Unit]]*Data[[#This Row],[Units]]</f>
        <v>#N/A</v>
      </c>
    </row>
    <row r="114" spans="3:9" x14ac:dyDescent="0.3">
      <c r="C114" t="s">
        <v>41</v>
      </c>
      <c r="D114" t="s">
        <v>37</v>
      </c>
      <c r="E114" t="s">
        <v>21</v>
      </c>
      <c r="F114" s="4">
        <v>2933</v>
      </c>
      <c r="G114" s="5">
        <v>9</v>
      </c>
      <c r="H114" s="32" t="e">
        <f>VLOOKUP(Data[[#This Row],[Product]],Data[[#Headers],[Product]],products[Cost per unit])</f>
        <v>#REF!</v>
      </c>
      <c r="I114" s="32" t="e">
        <f>Data[[#This Row],[Cost per Unit]]*Data[[#This Row],[Units]]</f>
        <v>#REF!</v>
      </c>
    </row>
    <row r="115" spans="3:9" x14ac:dyDescent="0.3">
      <c r="C115" t="s">
        <v>5</v>
      </c>
      <c r="D115" t="s">
        <v>35</v>
      </c>
      <c r="E115" t="s">
        <v>4</v>
      </c>
      <c r="F115" s="4">
        <v>2744</v>
      </c>
      <c r="G115" s="5">
        <v>9</v>
      </c>
      <c r="H115" s="32" t="e">
        <f>VLOOKUP(Data[[#This Row],[Product]],Data[[#Headers],[Product]],products[Cost per unit])</f>
        <v>#N/A</v>
      </c>
      <c r="I115" s="32" t="e">
        <f>Data[[#This Row],[Cost per Unit]]*Data[[#This Row],[Units]]</f>
        <v>#N/A</v>
      </c>
    </row>
    <row r="116" spans="3:9" x14ac:dyDescent="0.3">
      <c r="C116" t="s">
        <v>40</v>
      </c>
      <c r="D116" t="s">
        <v>36</v>
      </c>
      <c r="E116" t="s">
        <v>33</v>
      </c>
      <c r="F116" s="4">
        <v>9772</v>
      </c>
      <c r="G116" s="5">
        <v>90</v>
      </c>
      <c r="H116" s="32" t="e">
        <f>VLOOKUP(Data[[#This Row],[Product]],Data[[#Headers],[Product]],products[Cost per unit])</f>
        <v>#N/A</v>
      </c>
      <c r="I116" s="32" t="e">
        <f>Data[[#This Row],[Cost per Unit]]*Data[[#This Row],[Units]]</f>
        <v>#N/A</v>
      </c>
    </row>
    <row r="117" spans="3:9" x14ac:dyDescent="0.3">
      <c r="C117" t="s">
        <v>7</v>
      </c>
      <c r="D117" t="s">
        <v>34</v>
      </c>
      <c r="E117" t="s">
        <v>25</v>
      </c>
      <c r="F117" s="4">
        <v>1568</v>
      </c>
      <c r="G117" s="5">
        <v>96</v>
      </c>
      <c r="H117" s="32" t="e">
        <f>VLOOKUP(Data[[#This Row],[Product]],Data[[#Headers],[Product]],products[Cost per unit])</f>
        <v>#REF!</v>
      </c>
      <c r="I117" s="32" t="e">
        <f>Data[[#This Row],[Cost per Unit]]*Data[[#This Row],[Units]]</f>
        <v>#REF!</v>
      </c>
    </row>
    <row r="118" spans="3:9" x14ac:dyDescent="0.3">
      <c r="C118" t="s">
        <v>2</v>
      </c>
      <c r="D118" t="s">
        <v>36</v>
      </c>
      <c r="E118" t="s">
        <v>16</v>
      </c>
      <c r="F118" s="4">
        <v>11417</v>
      </c>
      <c r="G118" s="5">
        <v>21</v>
      </c>
      <c r="H118" s="32" t="e">
        <f>VLOOKUP(Data[[#This Row],[Product]],Data[[#Headers],[Product]],products[Cost per unit])</f>
        <v>#N/A</v>
      </c>
      <c r="I118" s="32" t="e">
        <f>Data[[#This Row],[Cost per Unit]]*Data[[#This Row],[Units]]</f>
        <v>#N/A</v>
      </c>
    </row>
    <row r="119" spans="3:9" x14ac:dyDescent="0.3">
      <c r="C119" t="s">
        <v>40</v>
      </c>
      <c r="D119" t="s">
        <v>34</v>
      </c>
      <c r="E119" t="s">
        <v>26</v>
      </c>
      <c r="F119" s="4">
        <v>6748</v>
      </c>
      <c r="G119" s="5">
        <v>48</v>
      </c>
      <c r="H119" s="32" t="e">
        <f>VLOOKUP(Data[[#This Row],[Product]],Data[[#Headers],[Product]],products[Cost per unit])</f>
        <v>#N/A</v>
      </c>
      <c r="I119" s="32" t="e">
        <f>Data[[#This Row],[Cost per Unit]]*Data[[#This Row],[Units]]</f>
        <v>#N/A</v>
      </c>
    </row>
    <row r="120" spans="3:9" x14ac:dyDescent="0.3">
      <c r="C120" t="s">
        <v>10</v>
      </c>
      <c r="D120" t="s">
        <v>36</v>
      </c>
      <c r="E120" t="s">
        <v>27</v>
      </c>
      <c r="F120" s="4">
        <v>1407</v>
      </c>
      <c r="G120" s="5">
        <v>72</v>
      </c>
      <c r="H120" s="32" t="e">
        <f>VLOOKUP(Data[[#This Row],[Product]],Data[[#Headers],[Product]],products[Cost per unit])</f>
        <v>#N/A</v>
      </c>
      <c r="I120" s="32" t="e">
        <f>Data[[#This Row],[Cost per Unit]]*Data[[#This Row],[Units]]</f>
        <v>#N/A</v>
      </c>
    </row>
    <row r="121" spans="3:9" x14ac:dyDescent="0.3">
      <c r="C121" t="s">
        <v>8</v>
      </c>
      <c r="D121" t="s">
        <v>35</v>
      </c>
      <c r="E121" t="s">
        <v>29</v>
      </c>
      <c r="F121" s="4">
        <v>2023</v>
      </c>
      <c r="G121" s="5">
        <v>168</v>
      </c>
      <c r="H121" s="32" t="e">
        <f>VLOOKUP(Data[[#This Row],[Product]],Data[[#Headers],[Product]],products[Cost per unit])</f>
        <v>#N/A</v>
      </c>
      <c r="I121" s="32" t="e">
        <f>Data[[#This Row],[Cost per Unit]]*Data[[#This Row],[Units]]</f>
        <v>#N/A</v>
      </c>
    </row>
    <row r="122" spans="3:9" x14ac:dyDescent="0.3">
      <c r="C122" t="s">
        <v>5</v>
      </c>
      <c r="D122" t="s">
        <v>39</v>
      </c>
      <c r="E122" t="s">
        <v>26</v>
      </c>
      <c r="F122" s="4">
        <v>5236</v>
      </c>
      <c r="G122" s="5">
        <v>51</v>
      </c>
      <c r="H122" s="32" t="e">
        <f>VLOOKUP(Data[[#This Row],[Product]],Data[[#Headers],[Product]],products[Cost per unit])</f>
        <v>#N/A</v>
      </c>
      <c r="I122" s="32" t="e">
        <f>Data[[#This Row],[Cost per Unit]]*Data[[#This Row],[Units]]</f>
        <v>#N/A</v>
      </c>
    </row>
    <row r="123" spans="3:9" x14ac:dyDescent="0.3">
      <c r="C123" t="s">
        <v>41</v>
      </c>
      <c r="D123" t="s">
        <v>36</v>
      </c>
      <c r="E123" t="s">
        <v>19</v>
      </c>
      <c r="F123" s="4">
        <v>1925</v>
      </c>
      <c r="G123" s="5">
        <v>192</v>
      </c>
      <c r="H123" s="32" t="e">
        <f>VLOOKUP(Data[[#This Row],[Product]],Data[[#Headers],[Product]],products[Cost per unit])</f>
        <v>#N/A</v>
      </c>
      <c r="I123" s="32" t="e">
        <f>Data[[#This Row],[Cost per Unit]]*Data[[#This Row],[Units]]</f>
        <v>#N/A</v>
      </c>
    </row>
    <row r="124" spans="3:9" x14ac:dyDescent="0.3">
      <c r="C124" t="s">
        <v>7</v>
      </c>
      <c r="D124" t="s">
        <v>37</v>
      </c>
      <c r="E124" t="s">
        <v>14</v>
      </c>
      <c r="F124" s="4">
        <v>6608</v>
      </c>
      <c r="G124" s="5">
        <v>225</v>
      </c>
      <c r="H124" s="32" t="e">
        <f>VLOOKUP(Data[[#This Row],[Product]],Data[[#Headers],[Product]],products[Cost per unit])</f>
        <v>#N/A</v>
      </c>
      <c r="I124" s="32" t="e">
        <f>Data[[#This Row],[Cost per Unit]]*Data[[#This Row],[Units]]</f>
        <v>#N/A</v>
      </c>
    </row>
    <row r="125" spans="3:9" x14ac:dyDescent="0.3">
      <c r="C125" t="s">
        <v>6</v>
      </c>
      <c r="D125" t="s">
        <v>34</v>
      </c>
      <c r="E125" t="s">
        <v>26</v>
      </c>
      <c r="F125" s="4">
        <v>8008</v>
      </c>
      <c r="G125" s="5">
        <v>456</v>
      </c>
      <c r="H125" s="32" t="e">
        <f>VLOOKUP(Data[[#This Row],[Product]],Data[[#Headers],[Product]],products[Cost per unit])</f>
        <v>#N/A</v>
      </c>
      <c r="I125" s="32" t="e">
        <f>Data[[#This Row],[Cost per Unit]]*Data[[#This Row],[Units]]</f>
        <v>#N/A</v>
      </c>
    </row>
    <row r="126" spans="3:9" x14ac:dyDescent="0.3">
      <c r="C126" t="s">
        <v>10</v>
      </c>
      <c r="D126" t="s">
        <v>34</v>
      </c>
      <c r="E126" t="s">
        <v>25</v>
      </c>
      <c r="F126" s="4">
        <v>1428</v>
      </c>
      <c r="G126" s="5">
        <v>93</v>
      </c>
      <c r="H126" s="32" t="e">
        <f>VLOOKUP(Data[[#This Row],[Product]],Data[[#Headers],[Product]],products[Cost per unit])</f>
        <v>#REF!</v>
      </c>
      <c r="I126" s="32" t="e">
        <f>Data[[#This Row],[Cost per Unit]]*Data[[#This Row],[Units]]</f>
        <v>#REF!</v>
      </c>
    </row>
    <row r="127" spans="3:9" x14ac:dyDescent="0.3">
      <c r="C127" t="s">
        <v>6</v>
      </c>
      <c r="D127" t="s">
        <v>34</v>
      </c>
      <c r="E127" t="s">
        <v>4</v>
      </c>
      <c r="F127" s="4">
        <v>525</v>
      </c>
      <c r="G127" s="5">
        <v>48</v>
      </c>
      <c r="H127" s="32" t="e">
        <f>VLOOKUP(Data[[#This Row],[Product]],Data[[#Headers],[Product]],products[Cost per unit])</f>
        <v>#N/A</v>
      </c>
      <c r="I127" s="32" t="e">
        <f>Data[[#This Row],[Cost per Unit]]*Data[[#This Row],[Units]]</f>
        <v>#N/A</v>
      </c>
    </row>
    <row r="128" spans="3:9" x14ac:dyDescent="0.3">
      <c r="C128" t="s">
        <v>6</v>
      </c>
      <c r="D128" t="s">
        <v>37</v>
      </c>
      <c r="E128" t="s">
        <v>18</v>
      </c>
      <c r="F128" s="4">
        <v>1505</v>
      </c>
      <c r="G128" s="5">
        <v>102</v>
      </c>
      <c r="H128" s="32" t="e">
        <f>VLOOKUP(Data[[#This Row],[Product]],Data[[#Headers],[Product]],products[Cost per unit])</f>
        <v>#N/A</v>
      </c>
      <c r="I128" s="32" t="e">
        <f>Data[[#This Row],[Cost per Unit]]*Data[[#This Row],[Units]]</f>
        <v>#N/A</v>
      </c>
    </row>
    <row r="129" spans="3:9" x14ac:dyDescent="0.3">
      <c r="C129" t="s">
        <v>7</v>
      </c>
      <c r="D129" t="s">
        <v>35</v>
      </c>
      <c r="E129" t="s">
        <v>30</v>
      </c>
      <c r="F129" s="4">
        <v>6755</v>
      </c>
      <c r="G129" s="5">
        <v>252</v>
      </c>
      <c r="H129" s="32" t="e">
        <f>VLOOKUP(Data[[#This Row],[Product]],Data[[#Headers],[Product]],products[Cost per unit])</f>
        <v>#N/A</v>
      </c>
      <c r="I129" s="32" t="e">
        <f>Data[[#This Row],[Cost per Unit]]*Data[[#This Row],[Units]]</f>
        <v>#N/A</v>
      </c>
    </row>
    <row r="130" spans="3:9" x14ac:dyDescent="0.3">
      <c r="C130" t="s">
        <v>2</v>
      </c>
      <c r="D130" t="s">
        <v>37</v>
      </c>
      <c r="E130" t="s">
        <v>18</v>
      </c>
      <c r="F130" s="4">
        <v>11571</v>
      </c>
      <c r="G130" s="5">
        <v>138</v>
      </c>
      <c r="H130" s="32" t="e">
        <f>VLOOKUP(Data[[#This Row],[Product]],Data[[#Headers],[Product]],products[Cost per unit])</f>
        <v>#N/A</v>
      </c>
      <c r="I130" s="32" t="e">
        <f>Data[[#This Row],[Cost per Unit]]*Data[[#This Row],[Units]]</f>
        <v>#N/A</v>
      </c>
    </row>
    <row r="131" spans="3:9" x14ac:dyDescent="0.3">
      <c r="C131" t="s">
        <v>40</v>
      </c>
      <c r="D131" t="s">
        <v>38</v>
      </c>
      <c r="E131" t="s">
        <v>25</v>
      </c>
      <c r="F131" s="4">
        <v>2541</v>
      </c>
      <c r="G131" s="5">
        <v>90</v>
      </c>
      <c r="H131" s="32" t="e">
        <f>VLOOKUP(Data[[#This Row],[Product]],Data[[#Headers],[Product]],products[Cost per unit])</f>
        <v>#REF!</v>
      </c>
      <c r="I131" s="32" t="e">
        <f>Data[[#This Row],[Cost per Unit]]*Data[[#This Row],[Units]]</f>
        <v>#REF!</v>
      </c>
    </row>
    <row r="132" spans="3:9" x14ac:dyDescent="0.3">
      <c r="C132" t="s">
        <v>41</v>
      </c>
      <c r="D132" t="s">
        <v>37</v>
      </c>
      <c r="E132" t="s">
        <v>30</v>
      </c>
      <c r="F132" s="4">
        <v>1526</v>
      </c>
      <c r="G132" s="5">
        <v>240</v>
      </c>
      <c r="H132" s="32" t="e">
        <f>VLOOKUP(Data[[#This Row],[Product]],Data[[#Headers],[Product]],products[Cost per unit])</f>
        <v>#N/A</v>
      </c>
      <c r="I132" s="32" t="e">
        <f>Data[[#This Row],[Cost per Unit]]*Data[[#This Row],[Units]]</f>
        <v>#N/A</v>
      </c>
    </row>
    <row r="133" spans="3:9" x14ac:dyDescent="0.3">
      <c r="C133" t="s">
        <v>40</v>
      </c>
      <c r="D133" t="s">
        <v>38</v>
      </c>
      <c r="E133" t="s">
        <v>4</v>
      </c>
      <c r="F133" s="4">
        <v>6125</v>
      </c>
      <c r="G133" s="5">
        <v>102</v>
      </c>
      <c r="H133" s="32" t="e">
        <f>VLOOKUP(Data[[#This Row],[Product]],Data[[#Headers],[Product]],products[Cost per unit])</f>
        <v>#N/A</v>
      </c>
      <c r="I133" s="32" t="e">
        <f>Data[[#This Row],[Cost per Unit]]*Data[[#This Row],[Units]]</f>
        <v>#N/A</v>
      </c>
    </row>
    <row r="134" spans="3:9" x14ac:dyDescent="0.3">
      <c r="C134" t="s">
        <v>41</v>
      </c>
      <c r="D134" t="s">
        <v>35</v>
      </c>
      <c r="E134" t="s">
        <v>27</v>
      </c>
      <c r="F134" s="4">
        <v>847</v>
      </c>
      <c r="G134" s="5">
        <v>129</v>
      </c>
      <c r="H134" s="32" t="e">
        <f>VLOOKUP(Data[[#This Row],[Product]],Data[[#Headers],[Product]],products[Cost per unit])</f>
        <v>#N/A</v>
      </c>
      <c r="I134" s="32" t="e">
        <f>Data[[#This Row],[Cost per Unit]]*Data[[#This Row],[Units]]</f>
        <v>#N/A</v>
      </c>
    </row>
    <row r="135" spans="3:9" x14ac:dyDescent="0.3">
      <c r="C135" t="s">
        <v>8</v>
      </c>
      <c r="D135" t="s">
        <v>35</v>
      </c>
      <c r="E135" t="s">
        <v>27</v>
      </c>
      <c r="F135" s="4">
        <v>4753</v>
      </c>
      <c r="G135" s="5">
        <v>300</v>
      </c>
      <c r="H135" s="32" t="e">
        <f>VLOOKUP(Data[[#This Row],[Product]],Data[[#Headers],[Product]],products[Cost per unit])</f>
        <v>#N/A</v>
      </c>
      <c r="I135" s="32" t="e">
        <f>Data[[#This Row],[Cost per Unit]]*Data[[#This Row],[Units]]</f>
        <v>#N/A</v>
      </c>
    </row>
    <row r="136" spans="3:9" x14ac:dyDescent="0.3">
      <c r="C136" t="s">
        <v>6</v>
      </c>
      <c r="D136" t="s">
        <v>38</v>
      </c>
      <c r="E136" t="s">
        <v>33</v>
      </c>
      <c r="F136" s="4">
        <v>959</v>
      </c>
      <c r="G136" s="5">
        <v>135</v>
      </c>
      <c r="H136" s="32" t="e">
        <f>VLOOKUP(Data[[#This Row],[Product]],Data[[#Headers],[Product]],products[Cost per unit])</f>
        <v>#N/A</v>
      </c>
      <c r="I136" s="32" t="e">
        <f>Data[[#This Row],[Cost per Unit]]*Data[[#This Row],[Units]]</f>
        <v>#N/A</v>
      </c>
    </row>
    <row r="137" spans="3:9" x14ac:dyDescent="0.3">
      <c r="C137" t="s">
        <v>7</v>
      </c>
      <c r="D137" t="s">
        <v>35</v>
      </c>
      <c r="E137" t="s">
        <v>24</v>
      </c>
      <c r="F137" s="4">
        <v>2793</v>
      </c>
      <c r="G137" s="5">
        <v>114</v>
      </c>
      <c r="H137" s="32" t="e">
        <f>VLOOKUP(Data[[#This Row],[Product]],Data[[#Headers],[Product]],products[Cost per unit])</f>
        <v>#N/A</v>
      </c>
      <c r="I137" s="32" t="e">
        <f>Data[[#This Row],[Cost per Unit]]*Data[[#This Row],[Units]]</f>
        <v>#N/A</v>
      </c>
    </row>
    <row r="138" spans="3:9" x14ac:dyDescent="0.3">
      <c r="C138" t="s">
        <v>7</v>
      </c>
      <c r="D138" t="s">
        <v>35</v>
      </c>
      <c r="E138" t="s">
        <v>14</v>
      </c>
      <c r="F138" s="4">
        <v>4606</v>
      </c>
      <c r="G138" s="5">
        <v>63</v>
      </c>
      <c r="H138" s="32" t="e">
        <f>VLOOKUP(Data[[#This Row],[Product]],Data[[#Headers],[Product]],products[Cost per unit])</f>
        <v>#N/A</v>
      </c>
      <c r="I138" s="32" t="e">
        <f>Data[[#This Row],[Cost per Unit]]*Data[[#This Row],[Units]]</f>
        <v>#N/A</v>
      </c>
    </row>
    <row r="139" spans="3:9" x14ac:dyDescent="0.3">
      <c r="C139" t="s">
        <v>7</v>
      </c>
      <c r="D139" t="s">
        <v>36</v>
      </c>
      <c r="E139" t="s">
        <v>29</v>
      </c>
      <c r="F139" s="4">
        <v>5551</v>
      </c>
      <c r="G139" s="5">
        <v>252</v>
      </c>
      <c r="H139" s="32" t="e">
        <f>VLOOKUP(Data[[#This Row],[Product]],Data[[#Headers],[Product]],products[Cost per unit])</f>
        <v>#N/A</v>
      </c>
      <c r="I139" s="32" t="e">
        <f>Data[[#This Row],[Cost per Unit]]*Data[[#This Row],[Units]]</f>
        <v>#N/A</v>
      </c>
    </row>
    <row r="140" spans="3:9" x14ac:dyDescent="0.3">
      <c r="C140" t="s">
        <v>10</v>
      </c>
      <c r="D140" t="s">
        <v>36</v>
      </c>
      <c r="E140" t="s">
        <v>32</v>
      </c>
      <c r="F140" s="4">
        <v>6657</v>
      </c>
      <c r="G140" s="5">
        <v>303</v>
      </c>
      <c r="H140" s="32" t="e">
        <f>VLOOKUP(Data[[#This Row],[Product]],Data[[#Headers],[Product]],products[Cost per unit])</f>
        <v>#N/A</v>
      </c>
      <c r="I140" s="32" t="e">
        <f>Data[[#This Row],[Cost per Unit]]*Data[[#This Row],[Units]]</f>
        <v>#N/A</v>
      </c>
    </row>
    <row r="141" spans="3:9" x14ac:dyDescent="0.3">
      <c r="C141" t="s">
        <v>7</v>
      </c>
      <c r="D141" t="s">
        <v>39</v>
      </c>
      <c r="E141" t="s">
        <v>17</v>
      </c>
      <c r="F141" s="4">
        <v>4438</v>
      </c>
      <c r="G141" s="5">
        <v>246</v>
      </c>
      <c r="H141" s="32" t="e">
        <f>VLOOKUP(Data[[#This Row],[Product]],Data[[#Headers],[Product]],products[Cost per unit])</f>
        <v>#N/A</v>
      </c>
      <c r="I141" s="32" t="e">
        <f>Data[[#This Row],[Cost per Unit]]*Data[[#This Row],[Units]]</f>
        <v>#N/A</v>
      </c>
    </row>
    <row r="142" spans="3:9" x14ac:dyDescent="0.3">
      <c r="C142" t="s">
        <v>8</v>
      </c>
      <c r="D142" t="s">
        <v>38</v>
      </c>
      <c r="E142" t="s">
        <v>22</v>
      </c>
      <c r="F142" s="4">
        <v>168</v>
      </c>
      <c r="G142" s="5">
        <v>84</v>
      </c>
      <c r="H142" s="32" t="e">
        <f>VLOOKUP(Data[[#This Row],[Product]],Data[[#Headers],[Product]],products[Cost per unit])</f>
        <v>#N/A</v>
      </c>
      <c r="I142" s="32" t="e">
        <f>Data[[#This Row],[Cost per Unit]]*Data[[#This Row],[Units]]</f>
        <v>#N/A</v>
      </c>
    </row>
    <row r="143" spans="3:9" x14ac:dyDescent="0.3">
      <c r="C143" t="s">
        <v>7</v>
      </c>
      <c r="D143" t="s">
        <v>34</v>
      </c>
      <c r="E143" t="s">
        <v>17</v>
      </c>
      <c r="F143" s="4">
        <v>7777</v>
      </c>
      <c r="G143" s="5">
        <v>39</v>
      </c>
      <c r="H143" s="32" t="e">
        <f>VLOOKUP(Data[[#This Row],[Product]],Data[[#Headers],[Product]],products[Cost per unit])</f>
        <v>#N/A</v>
      </c>
      <c r="I143" s="32" t="e">
        <f>Data[[#This Row],[Cost per Unit]]*Data[[#This Row],[Units]]</f>
        <v>#N/A</v>
      </c>
    </row>
    <row r="144" spans="3:9" x14ac:dyDescent="0.3">
      <c r="C144" t="s">
        <v>5</v>
      </c>
      <c r="D144" t="s">
        <v>36</v>
      </c>
      <c r="E144" t="s">
        <v>17</v>
      </c>
      <c r="F144" s="4">
        <v>3339</v>
      </c>
      <c r="G144" s="5">
        <v>348</v>
      </c>
      <c r="H144" s="32" t="e">
        <f>VLOOKUP(Data[[#This Row],[Product]],Data[[#Headers],[Product]],products[Cost per unit])</f>
        <v>#N/A</v>
      </c>
      <c r="I144" s="32" t="e">
        <f>Data[[#This Row],[Cost per Unit]]*Data[[#This Row],[Units]]</f>
        <v>#N/A</v>
      </c>
    </row>
    <row r="145" spans="3:9" x14ac:dyDescent="0.3">
      <c r="C145" t="s">
        <v>7</v>
      </c>
      <c r="D145" t="s">
        <v>37</v>
      </c>
      <c r="E145" t="s">
        <v>33</v>
      </c>
      <c r="F145" s="4">
        <v>6391</v>
      </c>
      <c r="G145" s="5">
        <v>48</v>
      </c>
      <c r="H145" s="32" t="e">
        <f>VLOOKUP(Data[[#This Row],[Product]],Data[[#Headers],[Product]],products[Cost per unit])</f>
        <v>#N/A</v>
      </c>
      <c r="I145" s="32" t="e">
        <f>Data[[#This Row],[Cost per Unit]]*Data[[#This Row],[Units]]</f>
        <v>#N/A</v>
      </c>
    </row>
    <row r="146" spans="3:9" x14ac:dyDescent="0.3">
      <c r="C146" t="s">
        <v>5</v>
      </c>
      <c r="D146" t="s">
        <v>37</v>
      </c>
      <c r="E146" t="s">
        <v>22</v>
      </c>
      <c r="F146" s="4">
        <v>518</v>
      </c>
      <c r="G146" s="5">
        <v>75</v>
      </c>
      <c r="H146" s="32" t="e">
        <f>VLOOKUP(Data[[#This Row],[Product]],Data[[#Headers],[Product]],products[Cost per unit])</f>
        <v>#N/A</v>
      </c>
      <c r="I146" s="32" t="e">
        <f>Data[[#This Row],[Cost per Unit]]*Data[[#This Row],[Units]]</f>
        <v>#N/A</v>
      </c>
    </row>
    <row r="147" spans="3:9" x14ac:dyDescent="0.3">
      <c r="C147" t="s">
        <v>7</v>
      </c>
      <c r="D147" t="s">
        <v>38</v>
      </c>
      <c r="E147" t="s">
        <v>28</v>
      </c>
      <c r="F147" s="4">
        <v>5677</v>
      </c>
      <c r="G147" s="5">
        <v>258</v>
      </c>
      <c r="H147" s="32" t="e">
        <f>VLOOKUP(Data[[#This Row],[Product]],Data[[#Headers],[Product]],products[Cost per unit])</f>
        <v>#N/A</v>
      </c>
      <c r="I147" s="32" t="e">
        <f>Data[[#This Row],[Cost per Unit]]*Data[[#This Row],[Units]]</f>
        <v>#N/A</v>
      </c>
    </row>
    <row r="148" spans="3:9" x14ac:dyDescent="0.3">
      <c r="C148" t="s">
        <v>6</v>
      </c>
      <c r="D148" t="s">
        <v>39</v>
      </c>
      <c r="E148" t="s">
        <v>17</v>
      </c>
      <c r="F148" s="4">
        <v>6048</v>
      </c>
      <c r="G148" s="5">
        <v>27</v>
      </c>
      <c r="H148" s="32" t="e">
        <f>VLOOKUP(Data[[#This Row],[Product]],Data[[#Headers],[Product]],products[Cost per unit])</f>
        <v>#N/A</v>
      </c>
      <c r="I148" s="32" t="e">
        <f>Data[[#This Row],[Cost per Unit]]*Data[[#This Row],[Units]]</f>
        <v>#N/A</v>
      </c>
    </row>
    <row r="149" spans="3:9" x14ac:dyDescent="0.3">
      <c r="C149" t="s">
        <v>8</v>
      </c>
      <c r="D149" t="s">
        <v>38</v>
      </c>
      <c r="E149" t="s">
        <v>32</v>
      </c>
      <c r="F149" s="4">
        <v>3752</v>
      </c>
      <c r="G149" s="5">
        <v>213</v>
      </c>
      <c r="H149" s="32" t="e">
        <f>VLOOKUP(Data[[#This Row],[Product]],Data[[#Headers],[Product]],products[Cost per unit])</f>
        <v>#N/A</v>
      </c>
      <c r="I149" s="32" t="e">
        <f>Data[[#This Row],[Cost per Unit]]*Data[[#This Row],[Units]]</f>
        <v>#N/A</v>
      </c>
    </row>
    <row r="150" spans="3:9" x14ac:dyDescent="0.3">
      <c r="C150" t="s">
        <v>5</v>
      </c>
      <c r="D150" t="s">
        <v>35</v>
      </c>
      <c r="E150" t="s">
        <v>29</v>
      </c>
      <c r="F150" s="4">
        <v>4480</v>
      </c>
      <c r="G150" s="5">
        <v>357</v>
      </c>
      <c r="H150" s="32" t="e">
        <f>VLOOKUP(Data[[#This Row],[Product]],Data[[#Headers],[Product]],products[Cost per unit])</f>
        <v>#N/A</v>
      </c>
      <c r="I150" s="32" t="e">
        <f>Data[[#This Row],[Cost per Unit]]*Data[[#This Row],[Units]]</f>
        <v>#N/A</v>
      </c>
    </row>
    <row r="151" spans="3:9" x14ac:dyDescent="0.3">
      <c r="C151" t="s">
        <v>9</v>
      </c>
      <c r="D151" t="s">
        <v>37</v>
      </c>
      <c r="E151" t="s">
        <v>4</v>
      </c>
      <c r="F151" s="4">
        <v>259</v>
      </c>
      <c r="G151" s="5">
        <v>207</v>
      </c>
      <c r="H151" s="32" t="e">
        <f>VLOOKUP(Data[[#This Row],[Product]],Data[[#Headers],[Product]],products[Cost per unit])</f>
        <v>#N/A</v>
      </c>
      <c r="I151" s="32" t="e">
        <f>Data[[#This Row],[Cost per Unit]]*Data[[#This Row],[Units]]</f>
        <v>#N/A</v>
      </c>
    </row>
    <row r="152" spans="3:9" x14ac:dyDescent="0.3">
      <c r="C152" t="s">
        <v>8</v>
      </c>
      <c r="D152" t="s">
        <v>37</v>
      </c>
      <c r="E152" t="s">
        <v>30</v>
      </c>
      <c r="F152" s="4">
        <v>42</v>
      </c>
      <c r="G152" s="5">
        <v>150</v>
      </c>
      <c r="H152" s="32" t="e">
        <f>VLOOKUP(Data[[#This Row],[Product]],Data[[#Headers],[Product]],products[Cost per unit])</f>
        <v>#N/A</v>
      </c>
      <c r="I152" s="32" t="e">
        <f>Data[[#This Row],[Cost per Unit]]*Data[[#This Row],[Units]]</f>
        <v>#N/A</v>
      </c>
    </row>
    <row r="153" spans="3:9" x14ac:dyDescent="0.3">
      <c r="C153" t="s">
        <v>41</v>
      </c>
      <c r="D153" t="s">
        <v>36</v>
      </c>
      <c r="E153" t="s">
        <v>26</v>
      </c>
      <c r="F153" s="4">
        <v>98</v>
      </c>
      <c r="G153" s="5">
        <v>204</v>
      </c>
      <c r="H153" s="32" t="e">
        <f>VLOOKUP(Data[[#This Row],[Product]],Data[[#Headers],[Product]],products[Cost per unit])</f>
        <v>#N/A</v>
      </c>
      <c r="I153" s="32" t="e">
        <f>Data[[#This Row],[Cost per Unit]]*Data[[#This Row],[Units]]</f>
        <v>#N/A</v>
      </c>
    </row>
    <row r="154" spans="3:9" x14ac:dyDescent="0.3">
      <c r="C154" t="s">
        <v>7</v>
      </c>
      <c r="D154" t="s">
        <v>35</v>
      </c>
      <c r="E154" t="s">
        <v>27</v>
      </c>
      <c r="F154" s="4">
        <v>2478</v>
      </c>
      <c r="G154" s="5">
        <v>21</v>
      </c>
      <c r="H154" s="32" t="e">
        <f>VLOOKUP(Data[[#This Row],[Product]],Data[[#Headers],[Product]],products[Cost per unit])</f>
        <v>#N/A</v>
      </c>
      <c r="I154" s="32" t="e">
        <f>Data[[#This Row],[Cost per Unit]]*Data[[#This Row],[Units]]</f>
        <v>#N/A</v>
      </c>
    </row>
    <row r="155" spans="3:9" x14ac:dyDescent="0.3">
      <c r="C155" t="s">
        <v>41</v>
      </c>
      <c r="D155" t="s">
        <v>34</v>
      </c>
      <c r="E155" t="s">
        <v>33</v>
      </c>
      <c r="F155" s="4">
        <v>7847</v>
      </c>
      <c r="G155" s="5">
        <v>174</v>
      </c>
      <c r="H155" s="32" t="e">
        <f>VLOOKUP(Data[[#This Row],[Product]],Data[[#Headers],[Product]],products[Cost per unit])</f>
        <v>#N/A</v>
      </c>
      <c r="I155" s="32" t="e">
        <f>Data[[#This Row],[Cost per Unit]]*Data[[#This Row],[Units]]</f>
        <v>#N/A</v>
      </c>
    </row>
    <row r="156" spans="3:9" x14ac:dyDescent="0.3">
      <c r="C156" t="s">
        <v>2</v>
      </c>
      <c r="D156" t="s">
        <v>37</v>
      </c>
      <c r="E156" t="s">
        <v>17</v>
      </c>
      <c r="F156" s="4">
        <v>9926</v>
      </c>
      <c r="G156" s="5">
        <v>201</v>
      </c>
      <c r="H156" s="32" t="e">
        <f>VLOOKUP(Data[[#This Row],[Product]],Data[[#Headers],[Product]],products[Cost per unit])</f>
        <v>#N/A</v>
      </c>
      <c r="I156" s="32" t="e">
        <f>Data[[#This Row],[Cost per Unit]]*Data[[#This Row],[Units]]</f>
        <v>#N/A</v>
      </c>
    </row>
    <row r="157" spans="3:9" x14ac:dyDescent="0.3">
      <c r="C157" t="s">
        <v>8</v>
      </c>
      <c r="D157" t="s">
        <v>38</v>
      </c>
      <c r="E157" t="s">
        <v>13</v>
      </c>
      <c r="F157" s="4">
        <v>819</v>
      </c>
      <c r="G157" s="5">
        <v>510</v>
      </c>
      <c r="H157" s="32" t="e">
        <f>VLOOKUP(Data[[#This Row],[Product]],Data[[#Headers],[Product]],products[Cost per unit])</f>
        <v>#N/A</v>
      </c>
      <c r="I157" s="32" t="e">
        <f>Data[[#This Row],[Cost per Unit]]*Data[[#This Row],[Units]]</f>
        <v>#N/A</v>
      </c>
    </row>
    <row r="158" spans="3:9" x14ac:dyDescent="0.3">
      <c r="C158" t="s">
        <v>6</v>
      </c>
      <c r="D158" t="s">
        <v>39</v>
      </c>
      <c r="E158" t="s">
        <v>29</v>
      </c>
      <c r="F158" s="4">
        <v>3052</v>
      </c>
      <c r="G158" s="5">
        <v>378</v>
      </c>
      <c r="H158" s="32" t="e">
        <f>VLOOKUP(Data[[#This Row],[Product]],Data[[#Headers],[Product]],products[Cost per unit])</f>
        <v>#N/A</v>
      </c>
      <c r="I158" s="32" t="e">
        <f>Data[[#This Row],[Cost per Unit]]*Data[[#This Row],[Units]]</f>
        <v>#N/A</v>
      </c>
    </row>
    <row r="159" spans="3:9" x14ac:dyDescent="0.3">
      <c r="C159" t="s">
        <v>9</v>
      </c>
      <c r="D159" t="s">
        <v>34</v>
      </c>
      <c r="E159" t="s">
        <v>21</v>
      </c>
      <c r="F159" s="4">
        <v>6832</v>
      </c>
      <c r="G159" s="5">
        <v>27</v>
      </c>
      <c r="H159" s="32" t="e">
        <f>VLOOKUP(Data[[#This Row],[Product]],Data[[#Headers],[Product]],products[Cost per unit])</f>
        <v>#REF!</v>
      </c>
      <c r="I159" s="32" t="e">
        <f>Data[[#This Row],[Cost per Unit]]*Data[[#This Row],[Units]]</f>
        <v>#REF!</v>
      </c>
    </row>
    <row r="160" spans="3:9" x14ac:dyDescent="0.3">
      <c r="C160" t="s">
        <v>2</v>
      </c>
      <c r="D160" t="s">
        <v>39</v>
      </c>
      <c r="E160" t="s">
        <v>16</v>
      </c>
      <c r="F160" s="4">
        <v>2016</v>
      </c>
      <c r="G160" s="5">
        <v>117</v>
      </c>
      <c r="H160" s="32" t="e">
        <f>VLOOKUP(Data[[#This Row],[Product]],Data[[#Headers],[Product]],products[Cost per unit])</f>
        <v>#N/A</v>
      </c>
      <c r="I160" s="32" t="e">
        <f>Data[[#This Row],[Cost per Unit]]*Data[[#This Row],[Units]]</f>
        <v>#N/A</v>
      </c>
    </row>
    <row r="161" spans="3:9" x14ac:dyDescent="0.3">
      <c r="C161" t="s">
        <v>6</v>
      </c>
      <c r="D161" t="s">
        <v>38</v>
      </c>
      <c r="E161" t="s">
        <v>21</v>
      </c>
      <c r="F161" s="4">
        <v>7322</v>
      </c>
      <c r="G161" s="5">
        <v>36</v>
      </c>
      <c r="H161" s="32" t="e">
        <f>VLOOKUP(Data[[#This Row],[Product]],Data[[#Headers],[Product]],products[Cost per unit])</f>
        <v>#REF!</v>
      </c>
      <c r="I161" s="32" t="e">
        <f>Data[[#This Row],[Cost per Unit]]*Data[[#This Row],[Units]]</f>
        <v>#REF!</v>
      </c>
    </row>
    <row r="162" spans="3:9" x14ac:dyDescent="0.3">
      <c r="C162" t="s">
        <v>8</v>
      </c>
      <c r="D162" t="s">
        <v>35</v>
      </c>
      <c r="E162" t="s">
        <v>33</v>
      </c>
      <c r="F162" s="4">
        <v>357</v>
      </c>
      <c r="G162" s="5">
        <v>126</v>
      </c>
      <c r="H162" s="32" t="e">
        <f>VLOOKUP(Data[[#This Row],[Product]],Data[[#Headers],[Product]],products[Cost per unit])</f>
        <v>#N/A</v>
      </c>
      <c r="I162" s="32" t="e">
        <f>Data[[#This Row],[Cost per Unit]]*Data[[#This Row],[Units]]</f>
        <v>#N/A</v>
      </c>
    </row>
    <row r="163" spans="3:9" x14ac:dyDescent="0.3">
      <c r="C163" t="s">
        <v>9</v>
      </c>
      <c r="D163" t="s">
        <v>39</v>
      </c>
      <c r="E163" t="s">
        <v>25</v>
      </c>
      <c r="F163" s="4">
        <v>3192</v>
      </c>
      <c r="G163" s="5">
        <v>72</v>
      </c>
      <c r="H163" s="32" t="e">
        <f>VLOOKUP(Data[[#This Row],[Product]],Data[[#Headers],[Product]],products[Cost per unit])</f>
        <v>#REF!</v>
      </c>
      <c r="I163" s="32" t="e">
        <f>Data[[#This Row],[Cost per Unit]]*Data[[#This Row],[Units]]</f>
        <v>#REF!</v>
      </c>
    </row>
    <row r="164" spans="3:9" x14ac:dyDescent="0.3">
      <c r="C164" t="s">
        <v>7</v>
      </c>
      <c r="D164" t="s">
        <v>36</v>
      </c>
      <c r="E164" t="s">
        <v>22</v>
      </c>
      <c r="F164" s="4">
        <v>8435</v>
      </c>
      <c r="G164" s="5">
        <v>42</v>
      </c>
      <c r="H164" s="32" t="e">
        <f>VLOOKUP(Data[[#This Row],[Product]],Data[[#Headers],[Product]],products[Cost per unit])</f>
        <v>#N/A</v>
      </c>
      <c r="I164" s="32" t="e">
        <f>Data[[#This Row],[Cost per Unit]]*Data[[#This Row],[Units]]</f>
        <v>#N/A</v>
      </c>
    </row>
    <row r="165" spans="3:9" x14ac:dyDescent="0.3">
      <c r="C165" t="s">
        <v>40</v>
      </c>
      <c r="D165" t="s">
        <v>39</v>
      </c>
      <c r="E165" t="s">
        <v>29</v>
      </c>
      <c r="F165" s="4">
        <v>0</v>
      </c>
      <c r="G165" s="5">
        <v>135</v>
      </c>
      <c r="H165" s="32" t="e">
        <f>VLOOKUP(Data[[#This Row],[Product]],Data[[#Headers],[Product]],products[Cost per unit])</f>
        <v>#N/A</v>
      </c>
      <c r="I165" s="32" t="e">
        <f>Data[[#This Row],[Cost per Unit]]*Data[[#This Row],[Units]]</f>
        <v>#N/A</v>
      </c>
    </row>
    <row r="166" spans="3:9" x14ac:dyDescent="0.3">
      <c r="C166" t="s">
        <v>7</v>
      </c>
      <c r="D166" t="s">
        <v>34</v>
      </c>
      <c r="E166" t="s">
        <v>24</v>
      </c>
      <c r="F166" s="4">
        <v>8862</v>
      </c>
      <c r="G166" s="5">
        <v>189</v>
      </c>
      <c r="H166" s="32" t="e">
        <f>VLOOKUP(Data[[#This Row],[Product]],Data[[#Headers],[Product]],products[Cost per unit])</f>
        <v>#N/A</v>
      </c>
      <c r="I166" s="32" t="e">
        <f>Data[[#This Row],[Cost per Unit]]*Data[[#This Row],[Units]]</f>
        <v>#N/A</v>
      </c>
    </row>
    <row r="167" spans="3:9" x14ac:dyDescent="0.3">
      <c r="C167" t="s">
        <v>6</v>
      </c>
      <c r="D167" t="s">
        <v>37</v>
      </c>
      <c r="E167" t="s">
        <v>28</v>
      </c>
      <c r="F167" s="4">
        <v>3556</v>
      </c>
      <c r="G167" s="5">
        <v>459</v>
      </c>
      <c r="H167" s="32" t="e">
        <f>VLOOKUP(Data[[#This Row],[Product]],Data[[#Headers],[Product]],products[Cost per unit])</f>
        <v>#N/A</v>
      </c>
      <c r="I167" s="32" t="e">
        <f>Data[[#This Row],[Cost per Unit]]*Data[[#This Row],[Units]]</f>
        <v>#N/A</v>
      </c>
    </row>
    <row r="168" spans="3:9" x14ac:dyDescent="0.3">
      <c r="C168" t="s">
        <v>5</v>
      </c>
      <c r="D168" t="s">
        <v>34</v>
      </c>
      <c r="E168" t="s">
        <v>15</v>
      </c>
      <c r="F168" s="4">
        <v>7280</v>
      </c>
      <c r="G168" s="5">
        <v>201</v>
      </c>
      <c r="H168" s="32" t="e">
        <f>VLOOKUP(Data[[#This Row],[Product]],Data[[#Headers],[Product]],products[Cost per unit])</f>
        <v>#REF!</v>
      </c>
      <c r="I168" s="32" t="e">
        <f>Data[[#This Row],[Cost per Unit]]*Data[[#This Row],[Units]]</f>
        <v>#REF!</v>
      </c>
    </row>
    <row r="169" spans="3:9" x14ac:dyDescent="0.3">
      <c r="C169" t="s">
        <v>6</v>
      </c>
      <c r="D169" t="s">
        <v>34</v>
      </c>
      <c r="E169" t="s">
        <v>30</v>
      </c>
      <c r="F169" s="4">
        <v>3402</v>
      </c>
      <c r="G169" s="5">
        <v>366</v>
      </c>
      <c r="H169" s="32" t="e">
        <f>VLOOKUP(Data[[#This Row],[Product]],Data[[#Headers],[Product]],products[Cost per unit])</f>
        <v>#N/A</v>
      </c>
      <c r="I169" s="32" t="e">
        <f>Data[[#This Row],[Cost per Unit]]*Data[[#This Row],[Units]]</f>
        <v>#N/A</v>
      </c>
    </row>
    <row r="170" spans="3:9" x14ac:dyDescent="0.3">
      <c r="C170" t="s">
        <v>3</v>
      </c>
      <c r="D170" t="s">
        <v>37</v>
      </c>
      <c r="E170" t="s">
        <v>29</v>
      </c>
      <c r="F170" s="4">
        <v>4592</v>
      </c>
      <c r="G170" s="5">
        <v>324</v>
      </c>
      <c r="H170" s="32" t="e">
        <f>VLOOKUP(Data[[#This Row],[Product]],Data[[#Headers],[Product]],products[Cost per unit])</f>
        <v>#N/A</v>
      </c>
      <c r="I170" s="32" t="e">
        <f>Data[[#This Row],[Cost per Unit]]*Data[[#This Row],[Units]]</f>
        <v>#N/A</v>
      </c>
    </row>
    <row r="171" spans="3:9" x14ac:dyDescent="0.3">
      <c r="C171" t="s">
        <v>9</v>
      </c>
      <c r="D171" t="s">
        <v>35</v>
      </c>
      <c r="E171" t="s">
        <v>15</v>
      </c>
      <c r="F171" s="4">
        <v>7833</v>
      </c>
      <c r="G171" s="5">
        <v>243</v>
      </c>
      <c r="H171" s="32" t="e">
        <f>VLOOKUP(Data[[#This Row],[Product]],Data[[#Headers],[Product]],products[Cost per unit])</f>
        <v>#REF!</v>
      </c>
      <c r="I171" s="32" t="e">
        <f>Data[[#This Row],[Cost per Unit]]*Data[[#This Row],[Units]]</f>
        <v>#REF!</v>
      </c>
    </row>
    <row r="172" spans="3:9" x14ac:dyDescent="0.3">
      <c r="C172" t="s">
        <v>2</v>
      </c>
      <c r="D172" t="s">
        <v>39</v>
      </c>
      <c r="E172" t="s">
        <v>21</v>
      </c>
      <c r="F172" s="4">
        <v>7651</v>
      </c>
      <c r="G172" s="5">
        <v>213</v>
      </c>
      <c r="H172" s="32" t="e">
        <f>VLOOKUP(Data[[#This Row],[Product]],Data[[#Headers],[Product]],products[Cost per unit])</f>
        <v>#REF!</v>
      </c>
      <c r="I172" s="32" t="e">
        <f>Data[[#This Row],[Cost per Unit]]*Data[[#This Row],[Units]]</f>
        <v>#REF!</v>
      </c>
    </row>
    <row r="173" spans="3:9" x14ac:dyDescent="0.3">
      <c r="C173" t="s">
        <v>40</v>
      </c>
      <c r="D173" t="s">
        <v>35</v>
      </c>
      <c r="E173" t="s">
        <v>30</v>
      </c>
      <c r="F173" s="4">
        <v>2275</v>
      </c>
      <c r="G173" s="5">
        <v>447</v>
      </c>
      <c r="H173" s="32" t="e">
        <f>VLOOKUP(Data[[#This Row],[Product]],Data[[#Headers],[Product]],products[Cost per unit])</f>
        <v>#N/A</v>
      </c>
      <c r="I173" s="32" t="e">
        <f>Data[[#This Row],[Cost per Unit]]*Data[[#This Row],[Units]]</f>
        <v>#N/A</v>
      </c>
    </row>
    <row r="174" spans="3:9" x14ac:dyDescent="0.3">
      <c r="C174" t="s">
        <v>40</v>
      </c>
      <c r="D174" t="s">
        <v>38</v>
      </c>
      <c r="E174" t="s">
        <v>13</v>
      </c>
      <c r="F174" s="4">
        <v>5670</v>
      </c>
      <c r="G174" s="5">
        <v>297</v>
      </c>
      <c r="H174" s="32" t="e">
        <f>VLOOKUP(Data[[#This Row],[Product]],Data[[#Headers],[Product]],products[Cost per unit])</f>
        <v>#N/A</v>
      </c>
      <c r="I174" s="32" t="e">
        <f>Data[[#This Row],[Cost per Unit]]*Data[[#This Row],[Units]]</f>
        <v>#N/A</v>
      </c>
    </row>
    <row r="175" spans="3:9" x14ac:dyDescent="0.3">
      <c r="C175" t="s">
        <v>7</v>
      </c>
      <c r="D175" t="s">
        <v>35</v>
      </c>
      <c r="E175" t="s">
        <v>16</v>
      </c>
      <c r="F175" s="4">
        <v>2135</v>
      </c>
      <c r="G175" s="5">
        <v>27</v>
      </c>
      <c r="H175" s="32" t="e">
        <f>VLOOKUP(Data[[#This Row],[Product]],Data[[#Headers],[Product]],products[Cost per unit])</f>
        <v>#N/A</v>
      </c>
      <c r="I175" s="32" t="e">
        <f>Data[[#This Row],[Cost per Unit]]*Data[[#This Row],[Units]]</f>
        <v>#N/A</v>
      </c>
    </row>
    <row r="176" spans="3:9" x14ac:dyDescent="0.3">
      <c r="C176" t="s">
        <v>40</v>
      </c>
      <c r="D176" t="s">
        <v>34</v>
      </c>
      <c r="E176" t="s">
        <v>23</v>
      </c>
      <c r="F176" s="4">
        <v>2779</v>
      </c>
      <c r="G176" s="5">
        <v>75</v>
      </c>
      <c r="H176" s="32" t="e">
        <f>VLOOKUP(Data[[#This Row],[Product]],Data[[#Headers],[Product]],products[Cost per unit])</f>
        <v>#N/A</v>
      </c>
      <c r="I176" s="32" t="e">
        <f>Data[[#This Row],[Cost per Unit]]*Data[[#This Row],[Units]]</f>
        <v>#N/A</v>
      </c>
    </row>
    <row r="177" spans="3:9" x14ac:dyDescent="0.3">
      <c r="C177" t="s">
        <v>10</v>
      </c>
      <c r="D177" t="s">
        <v>39</v>
      </c>
      <c r="E177" t="s">
        <v>33</v>
      </c>
      <c r="F177" s="4">
        <v>12950</v>
      </c>
      <c r="G177" s="5">
        <v>30</v>
      </c>
      <c r="H177" s="32" t="e">
        <f>VLOOKUP(Data[[#This Row],[Product]],Data[[#Headers],[Product]],products[Cost per unit])</f>
        <v>#N/A</v>
      </c>
      <c r="I177" s="32" t="e">
        <f>Data[[#This Row],[Cost per Unit]]*Data[[#This Row],[Units]]</f>
        <v>#N/A</v>
      </c>
    </row>
    <row r="178" spans="3:9" x14ac:dyDescent="0.3">
      <c r="C178" t="s">
        <v>7</v>
      </c>
      <c r="D178" t="s">
        <v>36</v>
      </c>
      <c r="E178" t="s">
        <v>18</v>
      </c>
      <c r="F178" s="4">
        <v>2646</v>
      </c>
      <c r="G178" s="5">
        <v>177</v>
      </c>
      <c r="H178" s="32" t="e">
        <f>VLOOKUP(Data[[#This Row],[Product]],Data[[#Headers],[Product]],products[Cost per unit])</f>
        <v>#N/A</v>
      </c>
      <c r="I178" s="32" t="e">
        <f>Data[[#This Row],[Cost per Unit]]*Data[[#This Row],[Units]]</f>
        <v>#N/A</v>
      </c>
    </row>
    <row r="179" spans="3:9" x14ac:dyDescent="0.3">
      <c r="C179" t="s">
        <v>40</v>
      </c>
      <c r="D179" t="s">
        <v>34</v>
      </c>
      <c r="E179" t="s">
        <v>33</v>
      </c>
      <c r="F179" s="4">
        <v>3794</v>
      </c>
      <c r="G179" s="5">
        <v>159</v>
      </c>
      <c r="H179" s="32" t="e">
        <f>VLOOKUP(Data[[#This Row],[Product]],Data[[#Headers],[Product]],products[Cost per unit])</f>
        <v>#N/A</v>
      </c>
      <c r="I179" s="32" t="e">
        <f>Data[[#This Row],[Cost per Unit]]*Data[[#This Row],[Units]]</f>
        <v>#N/A</v>
      </c>
    </row>
    <row r="180" spans="3:9" x14ac:dyDescent="0.3">
      <c r="C180" t="s">
        <v>3</v>
      </c>
      <c r="D180" t="s">
        <v>35</v>
      </c>
      <c r="E180" t="s">
        <v>33</v>
      </c>
      <c r="F180" s="4">
        <v>819</v>
      </c>
      <c r="G180" s="5">
        <v>306</v>
      </c>
      <c r="H180" s="32" t="e">
        <f>VLOOKUP(Data[[#This Row],[Product]],Data[[#Headers],[Product]],products[Cost per unit])</f>
        <v>#N/A</v>
      </c>
      <c r="I180" s="32" t="e">
        <f>Data[[#This Row],[Cost per Unit]]*Data[[#This Row],[Units]]</f>
        <v>#N/A</v>
      </c>
    </row>
    <row r="181" spans="3:9" x14ac:dyDescent="0.3">
      <c r="C181" t="s">
        <v>3</v>
      </c>
      <c r="D181" t="s">
        <v>34</v>
      </c>
      <c r="E181" t="s">
        <v>20</v>
      </c>
      <c r="F181" s="4">
        <v>2583</v>
      </c>
      <c r="G181" s="5">
        <v>18</v>
      </c>
      <c r="H181" s="32" t="e">
        <f>VLOOKUP(Data[[#This Row],[Product]],Data[[#Headers],[Product]],products[Cost per unit])</f>
        <v>#N/A</v>
      </c>
      <c r="I181" s="32" t="e">
        <f>Data[[#This Row],[Cost per Unit]]*Data[[#This Row],[Units]]</f>
        <v>#N/A</v>
      </c>
    </row>
    <row r="182" spans="3:9" x14ac:dyDescent="0.3">
      <c r="C182" t="s">
        <v>7</v>
      </c>
      <c r="D182" t="s">
        <v>35</v>
      </c>
      <c r="E182" t="s">
        <v>19</v>
      </c>
      <c r="F182" s="4">
        <v>4585</v>
      </c>
      <c r="G182" s="5">
        <v>240</v>
      </c>
      <c r="H182" s="32" t="e">
        <f>VLOOKUP(Data[[#This Row],[Product]],Data[[#Headers],[Product]],products[Cost per unit])</f>
        <v>#N/A</v>
      </c>
      <c r="I182" s="32" t="e">
        <f>Data[[#This Row],[Cost per Unit]]*Data[[#This Row],[Units]]</f>
        <v>#N/A</v>
      </c>
    </row>
    <row r="183" spans="3:9" x14ac:dyDescent="0.3">
      <c r="C183" t="s">
        <v>5</v>
      </c>
      <c r="D183" t="s">
        <v>34</v>
      </c>
      <c r="E183" t="s">
        <v>33</v>
      </c>
      <c r="F183" s="4">
        <v>1652</v>
      </c>
      <c r="G183" s="5">
        <v>93</v>
      </c>
      <c r="H183" s="32" t="e">
        <f>VLOOKUP(Data[[#This Row],[Product]],Data[[#Headers],[Product]],products[Cost per unit])</f>
        <v>#N/A</v>
      </c>
      <c r="I183" s="32" t="e">
        <f>Data[[#This Row],[Cost per Unit]]*Data[[#This Row],[Units]]</f>
        <v>#N/A</v>
      </c>
    </row>
    <row r="184" spans="3:9" x14ac:dyDescent="0.3">
      <c r="C184" t="s">
        <v>10</v>
      </c>
      <c r="D184" t="s">
        <v>34</v>
      </c>
      <c r="E184" t="s">
        <v>26</v>
      </c>
      <c r="F184" s="4">
        <v>4991</v>
      </c>
      <c r="G184" s="5">
        <v>9</v>
      </c>
      <c r="H184" s="32" t="e">
        <f>VLOOKUP(Data[[#This Row],[Product]],Data[[#Headers],[Product]],products[Cost per unit])</f>
        <v>#N/A</v>
      </c>
      <c r="I184" s="32" t="e">
        <f>Data[[#This Row],[Cost per Unit]]*Data[[#This Row],[Units]]</f>
        <v>#N/A</v>
      </c>
    </row>
    <row r="185" spans="3:9" x14ac:dyDescent="0.3">
      <c r="C185" t="s">
        <v>8</v>
      </c>
      <c r="D185" t="s">
        <v>34</v>
      </c>
      <c r="E185" t="s">
        <v>16</v>
      </c>
      <c r="F185" s="4">
        <v>2009</v>
      </c>
      <c r="G185" s="5">
        <v>219</v>
      </c>
      <c r="H185" s="32" t="e">
        <f>VLOOKUP(Data[[#This Row],[Product]],Data[[#Headers],[Product]],products[Cost per unit])</f>
        <v>#N/A</v>
      </c>
      <c r="I185" s="32" t="e">
        <f>Data[[#This Row],[Cost per Unit]]*Data[[#This Row],[Units]]</f>
        <v>#N/A</v>
      </c>
    </row>
    <row r="186" spans="3:9" x14ac:dyDescent="0.3">
      <c r="C186" t="s">
        <v>2</v>
      </c>
      <c r="D186" t="s">
        <v>39</v>
      </c>
      <c r="E186" t="s">
        <v>22</v>
      </c>
      <c r="F186" s="4">
        <v>1568</v>
      </c>
      <c r="G186" s="5">
        <v>141</v>
      </c>
      <c r="H186" s="32" t="e">
        <f>VLOOKUP(Data[[#This Row],[Product]],Data[[#Headers],[Product]],products[Cost per unit])</f>
        <v>#N/A</v>
      </c>
      <c r="I186" s="32" t="e">
        <f>Data[[#This Row],[Cost per Unit]]*Data[[#This Row],[Units]]</f>
        <v>#N/A</v>
      </c>
    </row>
    <row r="187" spans="3:9" x14ac:dyDescent="0.3">
      <c r="C187" t="s">
        <v>41</v>
      </c>
      <c r="D187" t="s">
        <v>37</v>
      </c>
      <c r="E187" t="s">
        <v>20</v>
      </c>
      <c r="F187" s="4">
        <v>3388</v>
      </c>
      <c r="G187" s="5">
        <v>123</v>
      </c>
      <c r="H187" s="32" t="e">
        <f>VLOOKUP(Data[[#This Row],[Product]],Data[[#Headers],[Product]],products[Cost per unit])</f>
        <v>#N/A</v>
      </c>
      <c r="I187" s="32" t="e">
        <f>Data[[#This Row],[Cost per Unit]]*Data[[#This Row],[Units]]</f>
        <v>#N/A</v>
      </c>
    </row>
    <row r="188" spans="3:9" x14ac:dyDescent="0.3">
      <c r="C188" t="s">
        <v>40</v>
      </c>
      <c r="D188" t="s">
        <v>38</v>
      </c>
      <c r="E188" t="s">
        <v>24</v>
      </c>
      <c r="F188" s="4">
        <v>623</v>
      </c>
      <c r="G188" s="5">
        <v>51</v>
      </c>
      <c r="H188" s="32" t="e">
        <f>VLOOKUP(Data[[#This Row],[Product]],Data[[#Headers],[Product]],products[Cost per unit])</f>
        <v>#N/A</v>
      </c>
      <c r="I188" s="32" t="e">
        <f>Data[[#This Row],[Cost per Unit]]*Data[[#This Row],[Units]]</f>
        <v>#N/A</v>
      </c>
    </row>
    <row r="189" spans="3:9" x14ac:dyDescent="0.3">
      <c r="C189" t="s">
        <v>6</v>
      </c>
      <c r="D189" t="s">
        <v>36</v>
      </c>
      <c r="E189" t="s">
        <v>4</v>
      </c>
      <c r="F189" s="4">
        <v>10073</v>
      </c>
      <c r="G189" s="5">
        <v>120</v>
      </c>
      <c r="H189" s="32" t="e">
        <f>VLOOKUP(Data[[#This Row],[Product]],Data[[#Headers],[Product]],products[Cost per unit])</f>
        <v>#N/A</v>
      </c>
      <c r="I189" s="32" t="e">
        <f>Data[[#This Row],[Cost per Unit]]*Data[[#This Row],[Units]]</f>
        <v>#N/A</v>
      </c>
    </row>
    <row r="190" spans="3:9" x14ac:dyDescent="0.3">
      <c r="C190" t="s">
        <v>8</v>
      </c>
      <c r="D190" t="s">
        <v>39</v>
      </c>
      <c r="E190" t="s">
        <v>26</v>
      </c>
      <c r="F190" s="4">
        <v>1561</v>
      </c>
      <c r="G190" s="5">
        <v>27</v>
      </c>
      <c r="H190" s="32" t="e">
        <f>VLOOKUP(Data[[#This Row],[Product]],Data[[#Headers],[Product]],products[Cost per unit])</f>
        <v>#N/A</v>
      </c>
      <c r="I190" s="32" t="e">
        <f>Data[[#This Row],[Cost per Unit]]*Data[[#This Row],[Units]]</f>
        <v>#N/A</v>
      </c>
    </row>
    <row r="191" spans="3:9" x14ac:dyDescent="0.3">
      <c r="C191" t="s">
        <v>9</v>
      </c>
      <c r="D191" t="s">
        <v>36</v>
      </c>
      <c r="E191" t="s">
        <v>27</v>
      </c>
      <c r="F191" s="4">
        <v>11522</v>
      </c>
      <c r="G191" s="5">
        <v>204</v>
      </c>
      <c r="H191" s="32" t="e">
        <f>VLOOKUP(Data[[#This Row],[Product]],Data[[#Headers],[Product]],products[Cost per unit])</f>
        <v>#N/A</v>
      </c>
      <c r="I191" s="32" t="e">
        <f>Data[[#This Row],[Cost per Unit]]*Data[[#This Row],[Units]]</f>
        <v>#N/A</v>
      </c>
    </row>
    <row r="192" spans="3:9" x14ac:dyDescent="0.3">
      <c r="C192" t="s">
        <v>6</v>
      </c>
      <c r="D192" t="s">
        <v>38</v>
      </c>
      <c r="E192" t="s">
        <v>13</v>
      </c>
      <c r="F192" s="4">
        <v>2317</v>
      </c>
      <c r="G192" s="5">
        <v>123</v>
      </c>
      <c r="H192" s="32" t="e">
        <f>VLOOKUP(Data[[#This Row],[Product]],Data[[#Headers],[Product]],products[Cost per unit])</f>
        <v>#N/A</v>
      </c>
      <c r="I192" s="32" t="e">
        <f>Data[[#This Row],[Cost per Unit]]*Data[[#This Row],[Units]]</f>
        <v>#N/A</v>
      </c>
    </row>
    <row r="193" spans="3:9" x14ac:dyDescent="0.3">
      <c r="C193" t="s">
        <v>10</v>
      </c>
      <c r="D193" t="s">
        <v>37</v>
      </c>
      <c r="E193" t="s">
        <v>28</v>
      </c>
      <c r="F193" s="4">
        <v>3059</v>
      </c>
      <c r="G193" s="5">
        <v>27</v>
      </c>
      <c r="H193" s="32" t="e">
        <f>VLOOKUP(Data[[#This Row],[Product]],Data[[#Headers],[Product]],products[Cost per unit])</f>
        <v>#N/A</v>
      </c>
      <c r="I193" s="32" t="e">
        <f>Data[[#This Row],[Cost per Unit]]*Data[[#This Row],[Units]]</f>
        <v>#N/A</v>
      </c>
    </row>
    <row r="194" spans="3:9" x14ac:dyDescent="0.3">
      <c r="C194" t="s">
        <v>41</v>
      </c>
      <c r="D194" t="s">
        <v>37</v>
      </c>
      <c r="E194" t="s">
        <v>26</v>
      </c>
      <c r="F194" s="4">
        <v>2324</v>
      </c>
      <c r="G194" s="5">
        <v>177</v>
      </c>
      <c r="H194" s="32" t="e">
        <f>VLOOKUP(Data[[#This Row],[Product]],Data[[#Headers],[Product]],products[Cost per unit])</f>
        <v>#N/A</v>
      </c>
      <c r="I194" s="32" t="e">
        <f>Data[[#This Row],[Cost per Unit]]*Data[[#This Row],[Units]]</f>
        <v>#N/A</v>
      </c>
    </row>
    <row r="195" spans="3:9" x14ac:dyDescent="0.3">
      <c r="C195" t="s">
        <v>3</v>
      </c>
      <c r="D195" t="s">
        <v>39</v>
      </c>
      <c r="E195" t="s">
        <v>26</v>
      </c>
      <c r="F195" s="4">
        <v>4956</v>
      </c>
      <c r="G195" s="5">
        <v>171</v>
      </c>
      <c r="H195" s="32" t="e">
        <f>VLOOKUP(Data[[#This Row],[Product]],Data[[#Headers],[Product]],products[Cost per unit])</f>
        <v>#N/A</v>
      </c>
      <c r="I195" s="32" t="e">
        <f>Data[[#This Row],[Cost per Unit]]*Data[[#This Row],[Units]]</f>
        <v>#N/A</v>
      </c>
    </row>
    <row r="196" spans="3:9" x14ac:dyDescent="0.3">
      <c r="C196" t="s">
        <v>10</v>
      </c>
      <c r="D196" t="s">
        <v>34</v>
      </c>
      <c r="E196" t="s">
        <v>19</v>
      </c>
      <c r="F196" s="4">
        <v>5355</v>
      </c>
      <c r="G196" s="5">
        <v>204</v>
      </c>
      <c r="H196" s="32" t="e">
        <f>VLOOKUP(Data[[#This Row],[Product]],Data[[#Headers],[Product]],products[Cost per unit])</f>
        <v>#N/A</v>
      </c>
      <c r="I196" s="32" t="e">
        <f>Data[[#This Row],[Cost per Unit]]*Data[[#This Row],[Units]]</f>
        <v>#N/A</v>
      </c>
    </row>
    <row r="197" spans="3:9" x14ac:dyDescent="0.3">
      <c r="C197" t="s">
        <v>3</v>
      </c>
      <c r="D197" t="s">
        <v>34</v>
      </c>
      <c r="E197" t="s">
        <v>14</v>
      </c>
      <c r="F197" s="4">
        <v>7259</v>
      </c>
      <c r="G197" s="5">
        <v>276</v>
      </c>
      <c r="H197" s="32" t="e">
        <f>VLOOKUP(Data[[#This Row],[Product]],Data[[#Headers],[Product]],products[Cost per unit])</f>
        <v>#N/A</v>
      </c>
      <c r="I197" s="32" t="e">
        <f>Data[[#This Row],[Cost per Unit]]*Data[[#This Row],[Units]]</f>
        <v>#N/A</v>
      </c>
    </row>
    <row r="198" spans="3:9" x14ac:dyDescent="0.3">
      <c r="C198" t="s">
        <v>8</v>
      </c>
      <c r="D198" t="s">
        <v>37</v>
      </c>
      <c r="E198" t="s">
        <v>26</v>
      </c>
      <c r="F198" s="4">
        <v>6279</v>
      </c>
      <c r="G198" s="5">
        <v>45</v>
      </c>
      <c r="H198" s="32" t="e">
        <f>VLOOKUP(Data[[#This Row],[Product]],Data[[#Headers],[Product]],products[Cost per unit])</f>
        <v>#N/A</v>
      </c>
      <c r="I198" s="32" t="e">
        <f>Data[[#This Row],[Cost per Unit]]*Data[[#This Row],[Units]]</f>
        <v>#N/A</v>
      </c>
    </row>
    <row r="199" spans="3:9" x14ac:dyDescent="0.3">
      <c r="C199" t="s">
        <v>40</v>
      </c>
      <c r="D199" t="s">
        <v>38</v>
      </c>
      <c r="E199" t="s">
        <v>29</v>
      </c>
      <c r="F199" s="4">
        <v>2541</v>
      </c>
      <c r="G199" s="5">
        <v>45</v>
      </c>
      <c r="H199" s="32" t="e">
        <f>VLOOKUP(Data[[#This Row],[Product]],Data[[#Headers],[Product]],products[Cost per unit])</f>
        <v>#N/A</v>
      </c>
      <c r="I199" s="32" t="e">
        <f>Data[[#This Row],[Cost per Unit]]*Data[[#This Row],[Units]]</f>
        <v>#N/A</v>
      </c>
    </row>
    <row r="200" spans="3:9" x14ac:dyDescent="0.3">
      <c r="C200" t="s">
        <v>6</v>
      </c>
      <c r="D200" t="s">
        <v>35</v>
      </c>
      <c r="E200" t="s">
        <v>27</v>
      </c>
      <c r="F200" s="4">
        <v>3864</v>
      </c>
      <c r="G200" s="5">
        <v>177</v>
      </c>
      <c r="H200" s="32" t="e">
        <f>VLOOKUP(Data[[#This Row],[Product]],Data[[#Headers],[Product]],products[Cost per unit])</f>
        <v>#N/A</v>
      </c>
      <c r="I200" s="32" t="e">
        <f>Data[[#This Row],[Cost per Unit]]*Data[[#This Row],[Units]]</f>
        <v>#N/A</v>
      </c>
    </row>
    <row r="201" spans="3:9" x14ac:dyDescent="0.3">
      <c r="C201" t="s">
        <v>5</v>
      </c>
      <c r="D201" t="s">
        <v>36</v>
      </c>
      <c r="E201" t="s">
        <v>13</v>
      </c>
      <c r="F201" s="4">
        <v>6146</v>
      </c>
      <c r="G201" s="5">
        <v>63</v>
      </c>
      <c r="H201" s="32" t="e">
        <f>VLOOKUP(Data[[#This Row],[Product]],Data[[#Headers],[Product]],products[Cost per unit])</f>
        <v>#N/A</v>
      </c>
      <c r="I201" s="32" t="e">
        <f>Data[[#This Row],[Cost per Unit]]*Data[[#This Row],[Units]]</f>
        <v>#N/A</v>
      </c>
    </row>
    <row r="202" spans="3:9" x14ac:dyDescent="0.3">
      <c r="C202" t="s">
        <v>9</v>
      </c>
      <c r="D202" t="s">
        <v>39</v>
      </c>
      <c r="E202" t="s">
        <v>18</v>
      </c>
      <c r="F202" s="4">
        <v>2639</v>
      </c>
      <c r="G202" s="5">
        <v>204</v>
      </c>
      <c r="H202" s="32" t="e">
        <f>VLOOKUP(Data[[#This Row],[Product]],Data[[#Headers],[Product]],products[Cost per unit])</f>
        <v>#N/A</v>
      </c>
      <c r="I202" s="32" t="e">
        <f>Data[[#This Row],[Cost per Unit]]*Data[[#This Row],[Units]]</f>
        <v>#N/A</v>
      </c>
    </row>
    <row r="203" spans="3:9" x14ac:dyDescent="0.3">
      <c r="C203" t="s">
        <v>8</v>
      </c>
      <c r="D203" t="s">
        <v>37</v>
      </c>
      <c r="E203" t="s">
        <v>22</v>
      </c>
      <c r="F203" s="4">
        <v>1890</v>
      </c>
      <c r="G203" s="5">
        <v>195</v>
      </c>
      <c r="H203" s="32" t="e">
        <f>VLOOKUP(Data[[#This Row],[Product]],Data[[#Headers],[Product]],products[Cost per unit])</f>
        <v>#N/A</v>
      </c>
      <c r="I203" s="32" t="e">
        <f>Data[[#This Row],[Cost per Unit]]*Data[[#This Row],[Units]]</f>
        <v>#N/A</v>
      </c>
    </row>
    <row r="204" spans="3:9" x14ac:dyDescent="0.3">
      <c r="C204" t="s">
        <v>7</v>
      </c>
      <c r="D204" t="s">
        <v>34</v>
      </c>
      <c r="E204" t="s">
        <v>14</v>
      </c>
      <c r="F204" s="4">
        <v>1932</v>
      </c>
      <c r="G204" s="5">
        <v>369</v>
      </c>
      <c r="H204" s="32" t="e">
        <f>VLOOKUP(Data[[#This Row],[Product]],Data[[#Headers],[Product]],products[Cost per unit])</f>
        <v>#N/A</v>
      </c>
      <c r="I204" s="32" t="e">
        <f>Data[[#This Row],[Cost per Unit]]*Data[[#This Row],[Units]]</f>
        <v>#N/A</v>
      </c>
    </row>
    <row r="205" spans="3:9" x14ac:dyDescent="0.3">
      <c r="C205" t="s">
        <v>3</v>
      </c>
      <c r="D205" t="s">
        <v>34</v>
      </c>
      <c r="E205" t="s">
        <v>25</v>
      </c>
      <c r="F205" s="4">
        <v>6300</v>
      </c>
      <c r="G205" s="5">
        <v>42</v>
      </c>
      <c r="H205" s="32" t="e">
        <f>VLOOKUP(Data[[#This Row],[Product]],Data[[#Headers],[Product]],products[Cost per unit])</f>
        <v>#REF!</v>
      </c>
      <c r="I205" s="32" t="e">
        <f>Data[[#This Row],[Cost per Unit]]*Data[[#This Row],[Units]]</f>
        <v>#REF!</v>
      </c>
    </row>
    <row r="206" spans="3:9" x14ac:dyDescent="0.3">
      <c r="C206" t="s">
        <v>6</v>
      </c>
      <c r="D206" t="s">
        <v>37</v>
      </c>
      <c r="E206" t="s">
        <v>30</v>
      </c>
      <c r="F206" s="4">
        <v>560</v>
      </c>
      <c r="G206" s="5">
        <v>81</v>
      </c>
      <c r="H206" s="32" t="e">
        <f>VLOOKUP(Data[[#This Row],[Product]],Data[[#Headers],[Product]],products[Cost per unit])</f>
        <v>#N/A</v>
      </c>
      <c r="I206" s="32" t="e">
        <f>Data[[#This Row],[Cost per Unit]]*Data[[#This Row],[Units]]</f>
        <v>#N/A</v>
      </c>
    </row>
    <row r="207" spans="3:9" x14ac:dyDescent="0.3">
      <c r="C207" t="s">
        <v>9</v>
      </c>
      <c r="D207" t="s">
        <v>37</v>
      </c>
      <c r="E207" t="s">
        <v>26</v>
      </c>
      <c r="F207" s="4">
        <v>2856</v>
      </c>
      <c r="G207" s="5">
        <v>246</v>
      </c>
      <c r="H207" s="32" t="e">
        <f>VLOOKUP(Data[[#This Row],[Product]],Data[[#Headers],[Product]],products[Cost per unit])</f>
        <v>#N/A</v>
      </c>
      <c r="I207" s="32" t="e">
        <f>Data[[#This Row],[Cost per Unit]]*Data[[#This Row],[Units]]</f>
        <v>#N/A</v>
      </c>
    </row>
    <row r="208" spans="3:9" x14ac:dyDescent="0.3">
      <c r="C208" t="s">
        <v>9</v>
      </c>
      <c r="D208" t="s">
        <v>34</v>
      </c>
      <c r="E208" t="s">
        <v>17</v>
      </c>
      <c r="F208" s="4">
        <v>707</v>
      </c>
      <c r="G208" s="5">
        <v>174</v>
      </c>
      <c r="H208" s="32" t="e">
        <f>VLOOKUP(Data[[#This Row],[Product]],Data[[#Headers],[Product]],products[Cost per unit])</f>
        <v>#N/A</v>
      </c>
      <c r="I208" s="32" t="e">
        <f>Data[[#This Row],[Cost per Unit]]*Data[[#This Row],[Units]]</f>
        <v>#N/A</v>
      </c>
    </row>
    <row r="209" spans="3:9" x14ac:dyDescent="0.3">
      <c r="C209" t="s">
        <v>8</v>
      </c>
      <c r="D209" t="s">
        <v>35</v>
      </c>
      <c r="E209" t="s">
        <v>30</v>
      </c>
      <c r="F209" s="4">
        <v>3598</v>
      </c>
      <c r="G209" s="5">
        <v>81</v>
      </c>
      <c r="H209" s="32" t="e">
        <f>VLOOKUP(Data[[#This Row],[Product]],Data[[#Headers],[Product]],products[Cost per unit])</f>
        <v>#N/A</v>
      </c>
      <c r="I209" s="32" t="e">
        <f>Data[[#This Row],[Cost per Unit]]*Data[[#This Row],[Units]]</f>
        <v>#N/A</v>
      </c>
    </row>
    <row r="210" spans="3:9" x14ac:dyDescent="0.3">
      <c r="C210" t="s">
        <v>40</v>
      </c>
      <c r="D210" t="s">
        <v>35</v>
      </c>
      <c r="E210" t="s">
        <v>22</v>
      </c>
      <c r="F210" s="4">
        <v>6853</v>
      </c>
      <c r="G210" s="5">
        <v>372</v>
      </c>
      <c r="H210" s="32" t="e">
        <f>VLOOKUP(Data[[#This Row],[Product]],Data[[#Headers],[Product]],products[Cost per unit])</f>
        <v>#N/A</v>
      </c>
      <c r="I210" s="32" t="e">
        <f>Data[[#This Row],[Cost per Unit]]*Data[[#This Row],[Units]]</f>
        <v>#N/A</v>
      </c>
    </row>
    <row r="211" spans="3:9" x14ac:dyDescent="0.3">
      <c r="C211" t="s">
        <v>40</v>
      </c>
      <c r="D211" t="s">
        <v>35</v>
      </c>
      <c r="E211" t="s">
        <v>16</v>
      </c>
      <c r="F211" s="4">
        <v>4725</v>
      </c>
      <c r="G211" s="5">
        <v>174</v>
      </c>
      <c r="H211" s="32" t="e">
        <f>VLOOKUP(Data[[#This Row],[Product]],Data[[#Headers],[Product]],products[Cost per unit])</f>
        <v>#N/A</v>
      </c>
      <c r="I211" s="32" t="e">
        <f>Data[[#This Row],[Cost per Unit]]*Data[[#This Row],[Units]]</f>
        <v>#N/A</v>
      </c>
    </row>
    <row r="212" spans="3:9" x14ac:dyDescent="0.3">
      <c r="C212" t="s">
        <v>41</v>
      </c>
      <c r="D212" t="s">
        <v>36</v>
      </c>
      <c r="E212" t="s">
        <v>32</v>
      </c>
      <c r="F212" s="4">
        <v>10304</v>
      </c>
      <c r="G212" s="5">
        <v>84</v>
      </c>
      <c r="H212" s="32" t="e">
        <f>VLOOKUP(Data[[#This Row],[Product]],Data[[#Headers],[Product]],products[Cost per unit])</f>
        <v>#N/A</v>
      </c>
      <c r="I212" s="32" t="e">
        <f>Data[[#This Row],[Cost per Unit]]*Data[[#This Row],[Units]]</f>
        <v>#N/A</v>
      </c>
    </row>
    <row r="213" spans="3:9" x14ac:dyDescent="0.3">
      <c r="C213" t="s">
        <v>41</v>
      </c>
      <c r="D213" t="s">
        <v>34</v>
      </c>
      <c r="E213" t="s">
        <v>16</v>
      </c>
      <c r="F213" s="4">
        <v>1274</v>
      </c>
      <c r="G213" s="5">
        <v>225</v>
      </c>
      <c r="H213" s="32" t="e">
        <f>VLOOKUP(Data[[#This Row],[Product]],Data[[#Headers],[Product]],products[Cost per unit])</f>
        <v>#N/A</v>
      </c>
      <c r="I213" s="32" t="e">
        <f>Data[[#This Row],[Cost per Unit]]*Data[[#This Row],[Units]]</f>
        <v>#N/A</v>
      </c>
    </row>
    <row r="214" spans="3:9" x14ac:dyDescent="0.3">
      <c r="C214" t="s">
        <v>5</v>
      </c>
      <c r="D214" t="s">
        <v>36</v>
      </c>
      <c r="E214" t="s">
        <v>30</v>
      </c>
      <c r="F214" s="4">
        <v>1526</v>
      </c>
      <c r="G214" s="5">
        <v>105</v>
      </c>
      <c r="H214" s="32" t="e">
        <f>VLOOKUP(Data[[#This Row],[Product]],Data[[#Headers],[Product]],products[Cost per unit])</f>
        <v>#N/A</v>
      </c>
      <c r="I214" s="32" t="e">
        <f>Data[[#This Row],[Cost per Unit]]*Data[[#This Row],[Units]]</f>
        <v>#N/A</v>
      </c>
    </row>
    <row r="215" spans="3:9" x14ac:dyDescent="0.3">
      <c r="C215" t="s">
        <v>40</v>
      </c>
      <c r="D215" t="s">
        <v>39</v>
      </c>
      <c r="E215" t="s">
        <v>28</v>
      </c>
      <c r="F215" s="4">
        <v>3101</v>
      </c>
      <c r="G215" s="5">
        <v>225</v>
      </c>
      <c r="H215" s="32" t="e">
        <f>VLOOKUP(Data[[#This Row],[Product]],Data[[#Headers],[Product]],products[Cost per unit])</f>
        <v>#N/A</v>
      </c>
      <c r="I215" s="32" t="e">
        <f>Data[[#This Row],[Cost per Unit]]*Data[[#This Row],[Units]]</f>
        <v>#N/A</v>
      </c>
    </row>
    <row r="216" spans="3:9" x14ac:dyDescent="0.3">
      <c r="C216" t="s">
        <v>2</v>
      </c>
      <c r="D216" t="s">
        <v>37</v>
      </c>
      <c r="E216" t="s">
        <v>14</v>
      </c>
      <c r="F216" s="4">
        <v>1057</v>
      </c>
      <c r="G216" s="5">
        <v>54</v>
      </c>
      <c r="H216" s="32" t="e">
        <f>VLOOKUP(Data[[#This Row],[Product]],Data[[#Headers],[Product]],products[Cost per unit])</f>
        <v>#N/A</v>
      </c>
      <c r="I216" s="32" t="e">
        <f>Data[[#This Row],[Cost per Unit]]*Data[[#This Row],[Units]]</f>
        <v>#N/A</v>
      </c>
    </row>
    <row r="217" spans="3:9" x14ac:dyDescent="0.3">
      <c r="C217" t="s">
        <v>7</v>
      </c>
      <c r="D217" t="s">
        <v>37</v>
      </c>
      <c r="E217" t="s">
        <v>26</v>
      </c>
      <c r="F217" s="4">
        <v>5306</v>
      </c>
      <c r="G217" s="5">
        <v>0</v>
      </c>
      <c r="H217" s="32" t="e">
        <f>VLOOKUP(Data[[#This Row],[Product]],Data[[#Headers],[Product]],products[Cost per unit])</f>
        <v>#N/A</v>
      </c>
      <c r="I217" s="32" t="e">
        <f>Data[[#This Row],[Cost per Unit]]*Data[[#This Row],[Units]]</f>
        <v>#N/A</v>
      </c>
    </row>
    <row r="218" spans="3:9" x14ac:dyDescent="0.3">
      <c r="C218" t="s">
        <v>5</v>
      </c>
      <c r="D218" t="s">
        <v>39</v>
      </c>
      <c r="E218" t="s">
        <v>24</v>
      </c>
      <c r="F218" s="4">
        <v>4018</v>
      </c>
      <c r="G218" s="5">
        <v>171</v>
      </c>
      <c r="H218" s="32" t="e">
        <f>VLOOKUP(Data[[#This Row],[Product]],Data[[#Headers],[Product]],products[Cost per unit])</f>
        <v>#N/A</v>
      </c>
      <c r="I218" s="32" t="e">
        <f>Data[[#This Row],[Cost per Unit]]*Data[[#This Row],[Units]]</f>
        <v>#N/A</v>
      </c>
    </row>
    <row r="219" spans="3:9" x14ac:dyDescent="0.3">
      <c r="C219" t="s">
        <v>9</v>
      </c>
      <c r="D219" t="s">
        <v>34</v>
      </c>
      <c r="E219" t="s">
        <v>16</v>
      </c>
      <c r="F219" s="4">
        <v>938</v>
      </c>
      <c r="G219" s="5">
        <v>189</v>
      </c>
      <c r="H219" s="32" t="e">
        <f>VLOOKUP(Data[[#This Row],[Product]],Data[[#Headers],[Product]],products[Cost per unit])</f>
        <v>#N/A</v>
      </c>
      <c r="I219" s="32" t="e">
        <f>Data[[#This Row],[Cost per Unit]]*Data[[#This Row],[Units]]</f>
        <v>#N/A</v>
      </c>
    </row>
    <row r="220" spans="3:9" x14ac:dyDescent="0.3">
      <c r="C220" t="s">
        <v>7</v>
      </c>
      <c r="D220" t="s">
        <v>38</v>
      </c>
      <c r="E220" t="s">
        <v>18</v>
      </c>
      <c r="F220" s="4">
        <v>1778</v>
      </c>
      <c r="G220" s="5">
        <v>270</v>
      </c>
      <c r="H220" s="32" t="e">
        <f>VLOOKUP(Data[[#This Row],[Product]],Data[[#Headers],[Product]],products[Cost per unit])</f>
        <v>#N/A</v>
      </c>
      <c r="I220" s="32" t="e">
        <f>Data[[#This Row],[Cost per Unit]]*Data[[#This Row],[Units]]</f>
        <v>#N/A</v>
      </c>
    </row>
    <row r="221" spans="3:9" x14ac:dyDescent="0.3">
      <c r="C221" t="s">
        <v>6</v>
      </c>
      <c r="D221" t="s">
        <v>39</v>
      </c>
      <c r="E221" t="s">
        <v>30</v>
      </c>
      <c r="F221" s="4">
        <v>1638</v>
      </c>
      <c r="G221" s="5">
        <v>63</v>
      </c>
      <c r="H221" s="32" t="e">
        <f>VLOOKUP(Data[[#This Row],[Product]],Data[[#Headers],[Product]],products[Cost per unit])</f>
        <v>#N/A</v>
      </c>
      <c r="I221" s="32" t="e">
        <f>Data[[#This Row],[Cost per Unit]]*Data[[#This Row],[Units]]</f>
        <v>#N/A</v>
      </c>
    </row>
    <row r="222" spans="3:9" x14ac:dyDescent="0.3">
      <c r="C222" t="s">
        <v>41</v>
      </c>
      <c r="D222" t="s">
        <v>38</v>
      </c>
      <c r="E222" t="s">
        <v>25</v>
      </c>
      <c r="F222" s="4">
        <v>154</v>
      </c>
      <c r="G222" s="5">
        <v>21</v>
      </c>
      <c r="H222" s="32" t="e">
        <f>VLOOKUP(Data[[#This Row],[Product]],Data[[#Headers],[Product]],products[Cost per unit])</f>
        <v>#REF!</v>
      </c>
      <c r="I222" s="32" t="e">
        <f>Data[[#This Row],[Cost per Unit]]*Data[[#This Row],[Units]]</f>
        <v>#REF!</v>
      </c>
    </row>
    <row r="223" spans="3:9" x14ac:dyDescent="0.3">
      <c r="C223" t="s">
        <v>7</v>
      </c>
      <c r="D223" t="s">
        <v>37</v>
      </c>
      <c r="E223" t="s">
        <v>22</v>
      </c>
      <c r="F223" s="4">
        <v>9835</v>
      </c>
      <c r="G223" s="5">
        <v>207</v>
      </c>
      <c r="H223" s="32" t="e">
        <f>VLOOKUP(Data[[#This Row],[Product]],Data[[#Headers],[Product]],products[Cost per unit])</f>
        <v>#N/A</v>
      </c>
      <c r="I223" s="32" t="e">
        <f>Data[[#This Row],[Cost per Unit]]*Data[[#This Row],[Units]]</f>
        <v>#N/A</v>
      </c>
    </row>
    <row r="224" spans="3:9" x14ac:dyDescent="0.3">
      <c r="C224" t="s">
        <v>9</v>
      </c>
      <c r="D224" t="s">
        <v>37</v>
      </c>
      <c r="E224" t="s">
        <v>20</v>
      </c>
      <c r="F224" s="4">
        <v>7273</v>
      </c>
      <c r="G224" s="5">
        <v>96</v>
      </c>
      <c r="H224" s="32" t="e">
        <f>VLOOKUP(Data[[#This Row],[Product]],Data[[#Headers],[Product]],products[Cost per unit])</f>
        <v>#N/A</v>
      </c>
      <c r="I224" s="32" t="e">
        <f>Data[[#This Row],[Cost per Unit]]*Data[[#This Row],[Units]]</f>
        <v>#N/A</v>
      </c>
    </row>
    <row r="225" spans="3:9" x14ac:dyDescent="0.3">
      <c r="C225" t="s">
        <v>5</v>
      </c>
      <c r="D225" t="s">
        <v>39</v>
      </c>
      <c r="E225" t="s">
        <v>22</v>
      </c>
      <c r="F225" s="4">
        <v>6909</v>
      </c>
      <c r="G225" s="5">
        <v>81</v>
      </c>
      <c r="H225" s="32" t="e">
        <f>VLOOKUP(Data[[#This Row],[Product]],Data[[#Headers],[Product]],products[Cost per unit])</f>
        <v>#N/A</v>
      </c>
      <c r="I225" s="32" t="e">
        <f>Data[[#This Row],[Cost per Unit]]*Data[[#This Row],[Units]]</f>
        <v>#N/A</v>
      </c>
    </row>
    <row r="226" spans="3:9" x14ac:dyDescent="0.3">
      <c r="C226" t="s">
        <v>9</v>
      </c>
      <c r="D226" t="s">
        <v>39</v>
      </c>
      <c r="E226" t="s">
        <v>24</v>
      </c>
      <c r="F226" s="4">
        <v>3920</v>
      </c>
      <c r="G226" s="5">
        <v>306</v>
      </c>
      <c r="H226" s="32" t="e">
        <f>VLOOKUP(Data[[#This Row],[Product]],Data[[#Headers],[Product]],products[Cost per unit])</f>
        <v>#N/A</v>
      </c>
      <c r="I226" s="32" t="e">
        <f>Data[[#This Row],[Cost per Unit]]*Data[[#This Row],[Units]]</f>
        <v>#N/A</v>
      </c>
    </row>
    <row r="227" spans="3:9" x14ac:dyDescent="0.3">
      <c r="C227" t="s">
        <v>10</v>
      </c>
      <c r="D227" t="s">
        <v>39</v>
      </c>
      <c r="E227" t="s">
        <v>21</v>
      </c>
      <c r="F227" s="4">
        <v>4858</v>
      </c>
      <c r="G227" s="5">
        <v>279</v>
      </c>
      <c r="H227" s="32" t="e">
        <f>VLOOKUP(Data[[#This Row],[Product]],Data[[#Headers],[Product]],products[Cost per unit])</f>
        <v>#REF!</v>
      </c>
      <c r="I227" s="32" t="e">
        <f>Data[[#This Row],[Cost per Unit]]*Data[[#This Row],[Units]]</f>
        <v>#REF!</v>
      </c>
    </row>
    <row r="228" spans="3:9" x14ac:dyDescent="0.3">
      <c r="C228" t="s">
        <v>2</v>
      </c>
      <c r="D228" t="s">
        <v>38</v>
      </c>
      <c r="E228" t="s">
        <v>4</v>
      </c>
      <c r="F228" s="4">
        <v>3549</v>
      </c>
      <c r="G228" s="5">
        <v>3</v>
      </c>
      <c r="H228" s="32" t="e">
        <f>VLOOKUP(Data[[#This Row],[Product]],Data[[#Headers],[Product]],products[Cost per unit])</f>
        <v>#N/A</v>
      </c>
      <c r="I228" s="32" t="e">
        <f>Data[[#This Row],[Cost per Unit]]*Data[[#This Row],[Units]]</f>
        <v>#N/A</v>
      </c>
    </row>
    <row r="229" spans="3:9" x14ac:dyDescent="0.3">
      <c r="C229" t="s">
        <v>7</v>
      </c>
      <c r="D229" t="s">
        <v>39</v>
      </c>
      <c r="E229" t="s">
        <v>27</v>
      </c>
      <c r="F229" s="4">
        <v>966</v>
      </c>
      <c r="G229" s="5">
        <v>198</v>
      </c>
      <c r="H229" s="32" t="e">
        <f>VLOOKUP(Data[[#This Row],[Product]],Data[[#Headers],[Product]],products[Cost per unit])</f>
        <v>#N/A</v>
      </c>
      <c r="I229" s="32" t="e">
        <f>Data[[#This Row],[Cost per Unit]]*Data[[#This Row],[Units]]</f>
        <v>#N/A</v>
      </c>
    </row>
    <row r="230" spans="3:9" x14ac:dyDescent="0.3">
      <c r="C230" t="s">
        <v>5</v>
      </c>
      <c r="D230" t="s">
        <v>39</v>
      </c>
      <c r="E230" t="s">
        <v>18</v>
      </c>
      <c r="F230" s="4">
        <v>385</v>
      </c>
      <c r="G230" s="5">
        <v>249</v>
      </c>
      <c r="H230" s="32" t="e">
        <f>VLOOKUP(Data[[#This Row],[Product]],Data[[#Headers],[Product]],products[Cost per unit])</f>
        <v>#N/A</v>
      </c>
      <c r="I230" s="32" t="e">
        <f>Data[[#This Row],[Cost per Unit]]*Data[[#This Row],[Units]]</f>
        <v>#N/A</v>
      </c>
    </row>
    <row r="231" spans="3:9" x14ac:dyDescent="0.3">
      <c r="C231" t="s">
        <v>6</v>
      </c>
      <c r="D231" t="s">
        <v>34</v>
      </c>
      <c r="E231" t="s">
        <v>16</v>
      </c>
      <c r="F231" s="4">
        <v>2219</v>
      </c>
      <c r="G231" s="5">
        <v>75</v>
      </c>
      <c r="H231" s="32" t="e">
        <f>VLOOKUP(Data[[#This Row],[Product]],Data[[#Headers],[Product]],products[Cost per unit])</f>
        <v>#N/A</v>
      </c>
      <c r="I231" s="32" t="e">
        <f>Data[[#This Row],[Cost per Unit]]*Data[[#This Row],[Units]]</f>
        <v>#N/A</v>
      </c>
    </row>
    <row r="232" spans="3:9" x14ac:dyDescent="0.3">
      <c r="C232" t="s">
        <v>9</v>
      </c>
      <c r="D232" t="s">
        <v>36</v>
      </c>
      <c r="E232" t="s">
        <v>32</v>
      </c>
      <c r="F232" s="4">
        <v>2954</v>
      </c>
      <c r="G232" s="5">
        <v>189</v>
      </c>
      <c r="H232" s="32" t="e">
        <f>VLOOKUP(Data[[#This Row],[Product]],Data[[#Headers],[Product]],products[Cost per unit])</f>
        <v>#N/A</v>
      </c>
      <c r="I232" s="32" t="e">
        <f>Data[[#This Row],[Cost per Unit]]*Data[[#This Row],[Units]]</f>
        <v>#N/A</v>
      </c>
    </row>
    <row r="233" spans="3:9" x14ac:dyDescent="0.3">
      <c r="C233" t="s">
        <v>7</v>
      </c>
      <c r="D233" t="s">
        <v>36</v>
      </c>
      <c r="E233" t="s">
        <v>32</v>
      </c>
      <c r="F233" s="4">
        <v>280</v>
      </c>
      <c r="G233" s="5">
        <v>87</v>
      </c>
      <c r="H233" s="32" t="e">
        <f>VLOOKUP(Data[[#This Row],[Product]],Data[[#Headers],[Product]],products[Cost per unit])</f>
        <v>#N/A</v>
      </c>
      <c r="I233" s="32" t="e">
        <f>Data[[#This Row],[Cost per Unit]]*Data[[#This Row],[Units]]</f>
        <v>#N/A</v>
      </c>
    </row>
    <row r="234" spans="3:9" x14ac:dyDescent="0.3">
      <c r="C234" t="s">
        <v>41</v>
      </c>
      <c r="D234" t="s">
        <v>36</v>
      </c>
      <c r="E234" t="s">
        <v>30</v>
      </c>
      <c r="F234" s="4">
        <v>6118</v>
      </c>
      <c r="G234" s="5">
        <v>174</v>
      </c>
      <c r="H234" s="32" t="e">
        <f>VLOOKUP(Data[[#This Row],[Product]],Data[[#Headers],[Product]],products[Cost per unit])</f>
        <v>#N/A</v>
      </c>
      <c r="I234" s="32" t="e">
        <f>Data[[#This Row],[Cost per Unit]]*Data[[#This Row],[Units]]</f>
        <v>#N/A</v>
      </c>
    </row>
    <row r="235" spans="3:9" x14ac:dyDescent="0.3">
      <c r="C235" t="s">
        <v>2</v>
      </c>
      <c r="D235" t="s">
        <v>39</v>
      </c>
      <c r="E235" t="s">
        <v>15</v>
      </c>
      <c r="F235" s="4">
        <v>4802</v>
      </c>
      <c r="G235" s="5">
        <v>36</v>
      </c>
      <c r="H235" s="32" t="e">
        <f>VLOOKUP(Data[[#This Row],[Product]],Data[[#Headers],[Product]],products[Cost per unit])</f>
        <v>#REF!</v>
      </c>
      <c r="I235" s="32" t="e">
        <f>Data[[#This Row],[Cost per Unit]]*Data[[#This Row],[Units]]</f>
        <v>#REF!</v>
      </c>
    </row>
    <row r="236" spans="3:9" x14ac:dyDescent="0.3">
      <c r="C236" t="s">
        <v>9</v>
      </c>
      <c r="D236" t="s">
        <v>38</v>
      </c>
      <c r="E236" t="s">
        <v>24</v>
      </c>
      <c r="F236" s="4">
        <v>4137</v>
      </c>
      <c r="G236" s="5">
        <v>60</v>
      </c>
      <c r="H236" s="32" t="e">
        <f>VLOOKUP(Data[[#This Row],[Product]],Data[[#Headers],[Product]],products[Cost per unit])</f>
        <v>#N/A</v>
      </c>
      <c r="I236" s="32" t="e">
        <f>Data[[#This Row],[Cost per Unit]]*Data[[#This Row],[Units]]</f>
        <v>#N/A</v>
      </c>
    </row>
    <row r="237" spans="3:9" x14ac:dyDescent="0.3">
      <c r="C237" t="s">
        <v>3</v>
      </c>
      <c r="D237" t="s">
        <v>35</v>
      </c>
      <c r="E237" t="s">
        <v>23</v>
      </c>
      <c r="F237" s="4">
        <v>2023</v>
      </c>
      <c r="G237" s="5">
        <v>78</v>
      </c>
      <c r="H237" s="32" t="e">
        <f>VLOOKUP(Data[[#This Row],[Product]],Data[[#Headers],[Product]],products[Cost per unit])</f>
        <v>#N/A</v>
      </c>
      <c r="I237" s="32" t="e">
        <f>Data[[#This Row],[Cost per Unit]]*Data[[#This Row],[Units]]</f>
        <v>#N/A</v>
      </c>
    </row>
    <row r="238" spans="3:9" x14ac:dyDescent="0.3">
      <c r="C238" t="s">
        <v>9</v>
      </c>
      <c r="D238" t="s">
        <v>36</v>
      </c>
      <c r="E238" t="s">
        <v>30</v>
      </c>
      <c r="F238" s="4">
        <v>9051</v>
      </c>
      <c r="G238" s="5">
        <v>57</v>
      </c>
      <c r="H238" s="32" t="e">
        <f>VLOOKUP(Data[[#This Row],[Product]],Data[[#Headers],[Product]],products[Cost per unit])</f>
        <v>#N/A</v>
      </c>
      <c r="I238" s="32" t="e">
        <f>Data[[#This Row],[Cost per Unit]]*Data[[#This Row],[Units]]</f>
        <v>#N/A</v>
      </c>
    </row>
    <row r="239" spans="3:9" x14ac:dyDescent="0.3">
      <c r="C239" t="s">
        <v>9</v>
      </c>
      <c r="D239" t="s">
        <v>37</v>
      </c>
      <c r="E239" t="s">
        <v>28</v>
      </c>
      <c r="F239" s="4">
        <v>2919</v>
      </c>
      <c r="G239" s="5">
        <v>45</v>
      </c>
      <c r="H239" s="32" t="e">
        <f>VLOOKUP(Data[[#This Row],[Product]],Data[[#Headers],[Product]],products[Cost per unit])</f>
        <v>#N/A</v>
      </c>
      <c r="I239" s="32" t="e">
        <f>Data[[#This Row],[Cost per Unit]]*Data[[#This Row],[Units]]</f>
        <v>#N/A</v>
      </c>
    </row>
    <row r="240" spans="3:9" x14ac:dyDescent="0.3">
      <c r="C240" t="s">
        <v>41</v>
      </c>
      <c r="D240" t="s">
        <v>38</v>
      </c>
      <c r="E240" t="s">
        <v>22</v>
      </c>
      <c r="F240" s="4">
        <v>5915</v>
      </c>
      <c r="G240" s="5">
        <v>3</v>
      </c>
      <c r="H240" s="32" t="e">
        <f>VLOOKUP(Data[[#This Row],[Product]],Data[[#Headers],[Product]],products[Cost per unit])</f>
        <v>#N/A</v>
      </c>
      <c r="I240" s="32" t="e">
        <f>Data[[#This Row],[Cost per Unit]]*Data[[#This Row],[Units]]</f>
        <v>#N/A</v>
      </c>
    </row>
    <row r="241" spans="3:9" x14ac:dyDescent="0.3">
      <c r="C241" t="s">
        <v>10</v>
      </c>
      <c r="D241" t="s">
        <v>35</v>
      </c>
      <c r="E241" t="s">
        <v>15</v>
      </c>
      <c r="F241" s="4">
        <v>2562</v>
      </c>
      <c r="G241" s="5">
        <v>6</v>
      </c>
      <c r="H241" s="32" t="e">
        <f>VLOOKUP(Data[[#This Row],[Product]],Data[[#Headers],[Product]],products[Cost per unit])</f>
        <v>#REF!</v>
      </c>
      <c r="I241" s="32" t="e">
        <f>Data[[#This Row],[Cost per Unit]]*Data[[#This Row],[Units]]</f>
        <v>#REF!</v>
      </c>
    </row>
    <row r="242" spans="3:9" x14ac:dyDescent="0.3">
      <c r="C242" t="s">
        <v>5</v>
      </c>
      <c r="D242" t="s">
        <v>37</v>
      </c>
      <c r="E242" t="s">
        <v>25</v>
      </c>
      <c r="F242" s="4">
        <v>8813</v>
      </c>
      <c r="G242" s="5">
        <v>21</v>
      </c>
      <c r="H242" s="32" t="e">
        <f>VLOOKUP(Data[[#This Row],[Product]],Data[[#Headers],[Product]],products[Cost per unit])</f>
        <v>#REF!</v>
      </c>
      <c r="I242" s="32" t="e">
        <f>Data[[#This Row],[Cost per Unit]]*Data[[#This Row],[Units]]</f>
        <v>#REF!</v>
      </c>
    </row>
    <row r="243" spans="3:9" x14ac:dyDescent="0.3">
      <c r="C243" t="s">
        <v>5</v>
      </c>
      <c r="D243" t="s">
        <v>36</v>
      </c>
      <c r="E243" t="s">
        <v>18</v>
      </c>
      <c r="F243" s="4">
        <v>6111</v>
      </c>
      <c r="G243" s="5">
        <v>3</v>
      </c>
      <c r="H243" s="32" t="e">
        <f>VLOOKUP(Data[[#This Row],[Product]],Data[[#Headers],[Product]],products[Cost per unit])</f>
        <v>#N/A</v>
      </c>
      <c r="I243" s="32" t="e">
        <f>Data[[#This Row],[Cost per Unit]]*Data[[#This Row],[Units]]</f>
        <v>#N/A</v>
      </c>
    </row>
    <row r="244" spans="3:9" x14ac:dyDescent="0.3">
      <c r="C244" t="s">
        <v>8</v>
      </c>
      <c r="D244" t="s">
        <v>34</v>
      </c>
      <c r="E244" t="s">
        <v>31</v>
      </c>
      <c r="F244" s="4">
        <v>3507</v>
      </c>
      <c r="G244" s="5">
        <v>288</v>
      </c>
      <c r="H244" s="32" t="e">
        <f>VLOOKUP(Data[[#This Row],[Product]],Data[[#Headers],[Product]],products[Cost per unit])</f>
        <v>#REF!</v>
      </c>
      <c r="I244" s="32" t="e">
        <f>Data[[#This Row],[Cost per Unit]]*Data[[#This Row],[Units]]</f>
        <v>#REF!</v>
      </c>
    </row>
    <row r="245" spans="3:9" x14ac:dyDescent="0.3">
      <c r="C245" t="s">
        <v>6</v>
      </c>
      <c r="D245" t="s">
        <v>36</v>
      </c>
      <c r="E245" t="s">
        <v>13</v>
      </c>
      <c r="F245" s="4">
        <v>4319</v>
      </c>
      <c r="G245" s="5">
        <v>30</v>
      </c>
      <c r="H245" s="32" t="e">
        <f>VLOOKUP(Data[[#This Row],[Product]],Data[[#Headers],[Product]],products[Cost per unit])</f>
        <v>#N/A</v>
      </c>
      <c r="I245" s="32" t="e">
        <f>Data[[#This Row],[Cost per Unit]]*Data[[#This Row],[Units]]</f>
        <v>#N/A</v>
      </c>
    </row>
    <row r="246" spans="3:9" x14ac:dyDescent="0.3">
      <c r="C246" t="s">
        <v>40</v>
      </c>
      <c r="D246" t="s">
        <v>38</v>
      </c>
      <c r="E246" t="s">
        <v>26</v>
      </c>
      <c r="F246" s="4">
        <v>609</v>
      </c>
      <c r="G246" s="5">
        <v>87</v>
      </c>
      <c r="H246" s="32" t="e">
        <f>VLOOKUP(Data[[#This Row],[Product]],Data[[#Headers],[Product]],products[Cost per unit])</f>
        <v>#N/A</v>
      </c>
      <c r="I246" s="32" t="e">
        <f>Data[[#This Row],[Cost per Unit]]*Data[[#This Row],[Units]]</f>
        <v>#N/A</v>
      </c>
    </row>
    <row r="247" spans="3:9" x14ac:dyDescent="0.3">
      <c r="C247" t="s">
        <v>40</v>
      </c>
      <c r="D247" t="s">
        <v>39</v>
      </c>
      <c r="E247" t="s">
        <v>27</v>
      </c>
      <c r="F247" s="4">
        <v>6370</v>
      </c>
      <c r="G247" s="5">
        <v>30</v>
      </c>
      <c r="H247" s="32" t="e">
        <f>VLOOKUP(Data[[#This Row],[Product]],Data[[#Headers],[Product]],products[Cost per unit])</f>
        <v>#N/A</v>
      </c>
      <c r="I247" s="32" t="e">
        <f>Data[[#This Row],[Cost per Unit]]*Data[[#This Row],[Units]]</f>
        <v>#N/A</v>
      </c>
    </row>
    <row r="248" spans="3:9" x14ac:dyDescent="0.3">
      <c r="C248" t="s">
        <v>5</v>
      </c>
      <c r="D248" t="s">
        <v>38</v>
      </c>
      <c r="E248" t="s">
        <v>19</v>
      </c>
      <c r="F248" s="4">
        <v>5474</v>
      </c>
      <c r="G248" s="5">
        <v>168</v>
      </c>
      <c r="H248" s="32" t="e">
        <f>VLOOKUP(Data[[#This Row],[Product]],Data[[#Headers],[Product]],products[Cost per unit])</f>
        <v>#N/A</v>
      </c>
      <c r="I248" s="32" t="e">
        <f>Data[[#This Row],[Cost per Unit]]*Data[[#This Row],[Units]]</f>
        <v>#N/A</v>
      </c>
    </row>
    <row r="249" spans="3:9" x14ac:dyDescent="0.3">
      <c r="C249" t="s">
        <v>40</v>
      </c>
      <c r="D249" t="s">
        <v>36</v>
      </c>
      <c r="E249" t="s">
        <v>27</v>
      </c>
      <c r="F249" s="4">
        <v>3164</v>
      </c>
      <c r="G249" s="5">
        <v>306</v>
      </c>
      <c r="H249" s="32" t="e">
        <f>VLOOKUP(Data[[#This Row],[Product]],Data[[#Headers],[Product]],products[Cost per unit])</f>
        <v>#N/A</v>
      </c>
      <c r="I249" s="32" t="e">
        <f>Data[[#This Row],[Cost per Unit]]*Data[[#This Row],[Units]]</f>
        <v>#N/A</v>
      </c>
    </row>
    <row r="250" spans="3:9" x14ac:dyDescent="0.3">
      <c r="C250" t="s">
        <v>6</v>
      </c>
      <c r="D250" t="s">
        <v>35</v>
      </c>
      <c r="E250" t="s">
        <v>4</v>
      </c>
      <c r="F250" s="4">
        <v>1302</v>
      </c>
      <c r="G250" s="5">
        <v>402</v>
      </c>
      <c r="H250" s="32" t="e">
        <f>VLOOKUP(Data[[#This Row],[Product]],Data[[#Headers],[Product]],products[Cost per unit])</f>
        <v>#N/A</v>
      </c>
      <c r="I250" s="32" t="e">
        <f>Data[[#This Row],[Cost per Unit]]*Data[[#This Row],[Units]]</f>
        <v>#N/A</v>
      </c>
    </row>
    <row r="251" spans="3:9" x14ac:dyDescent="0.3">
      <c r="C251" t="s">
        <v>3</v>
      </c>
      <c r="D251" t="s">
        <v>37</v>
      </c>
      <c r="E251" t="s">
        <v>28</v>
      </c>
      <c r="F251" s="4">
        <v>7308</v>
      </c>
      <c r="G251" s="5">
        <v>327</v>
      </c>
      <c r="H251" s="32" t="e">
        <f>VLOOKUP(Data[[#This Row],[Product]],Data[[#Headers],[Product]],products[Cost per unit])</f>
        <v>#N/A</v>
      </c>
      <c r="I251" s="32" t="e">
        <f>Data[[#This Row],[Cost per Unit]]*Data[[#This Row],[Units]]</f>
        <v>#N/A</v>
      </c>
    </row>
    <row r="252" spans="3:9" x14ac:dyDescent="0.3">
      <c r="C252" t="s">
        <v>40</v>
      </c>
      <c r="D252" t="s">
        <v>37</v>
      </c>
      <c r="E252" t="s">
        <v>27</v>
      </c>
      <c r="F252" s="4">
        <v>6132</v>
      </c>
      <c r="G252" s="5">
        <v>93</v>
      </c>
      <c r="H252" s="32" t="e">
        <f>VLOOKUP(Data[[#This Row],[Product]],Data[[#Headers],[Product]],products[Cost per unit])</f>
        <v>#N/A</v>
      </c>
      <c r="I252" s="32" t="e">
        <f>Data[[#This Row],[Cost per Unit]]*Data[[#This Row],[Units]]</f>
        <v>#N/A</v>
      </c>
    </row>
    <row r="253" spans="3:9" x14ac:dyDescent="0.3">
      <c r="C253" t="s">
        <v>10</v>
      </c>
      <c r="D253" t="s">
        <v>35</v>
      </c>
      <c r="E253" t="s">
        <v>14</v>
      </c>
      <c r="F253" s="4">
        <v>3472</v>
      </c>
      <c r="G253" s="5">
        <v>96</v>
      </c>
      <c r="H253" s="32" t="e">
        <f>VLOOKUP(Data[[#This Row],[Product]],Data[[#Headers],[Product]],products[Cost per unit])</f>
        <v>#N/A</v>
      </c>
      <c r="I253" s="32" t="e">
        <f>Data[[#This Row],[Cost per Unit]]*Data[[#This Row],[Units]]</f>
        <v>#N/A</v>
      </c>
    </row>
    <row r="254" spans="3:9" x14ac:dyDescent="0.3">
      <c r="C254" t="s">
        <v>8</v>
      </c>
      <c r="D254" t="s">
        <v>39</v>
      </c>
      <c r="E254" t="s">
        <v>18</v>
      </c>
      <c r="F254" s="4">
        <v>9660</v>
      </c>
      <c r="G254" s="5">
        <v>27</v>
      </c>
      <c r="H254" s="32" t="e">
        <f>VLOOKUP(Data[[#This Row],[Product]],Data[[#Headers],[Product]],products[Cost per unit])</f>
        <v>#N/A</v>
      </c>
      <c r="I254" s="32" t="e">
        <f>Data[[#This Row],[Cost per Unit]]*Data[[#This Row],[Units]]</f>
        <v>#N/A</v>
      </c>
    </row>
    <row r="255" spans="3:9" x14ac:dyDescent="0.3">
      <c r="C255" t="s">
        <v>9</v>
      </c>
      <c r="D255" t="s">
        <v>38</v>
      </c>
      <c r="E255" t="s">
        <v>26</v>
      </c>
      <c r="F255" s="4">
        <v>2436</v>
      </c>
      <c r="G255" s="5">
        <v>99</v>
      </c>
      <c r="H255" s="32" t="e">
        <f>VLOOKUP(Data[[#This Row],[Product]],Data[[#Headers],[Product]],products[Cost per unit])</f>
        <v>#N/A</v>
      </c>
      <c r="I255" s="32" t="e">
        <f>Data[[#This Row],[Cost per Unit]]*Data[[#This Row],[Units]]</f>
        <v>#N/A</v>
      </c>
    </row>
    <row r="256" spans="3:9" x14ac:dyDescent="0.3">
      <c r="C256" t="s">
        <v>9</v>
      </c>
      <c r="D256" t="s">
        <v>38</v>
      </c>
      <c r="E256" t="s">
        <v>33</v>
      </c>
      <c r="F256" s="4">
        <v>9506</v>
      </c>
      <c r="G256" s="5">
        <v>87</v>
      </c>
      <c r="H256" s="32" t="e">
        <f>VLOOKUP(Data[[#This Row],[Product]],Data[[#Headers],[Product]],products[Cost per unit])</f>
        <v>#N/A</v>
      </c>
      <c r="I256" s="32" t="e">
        <f>Data[[#This Row],[Cost per Unit]]*Data[[#This Row],[Units]]</f>
        <v>#N/A</v>
      </c>
    </row>
    <row r="257" spans="3:9" x14ac:dyDescent="0.3">
      <c r="C257" t="s">
        <v>10</v>
      </c>
      <c r="D257" t="s">
        <v>37</v>
      </c>
      <c r="E257" t="s">
        <v>21</v>
      </c>
      <c r="F257" s="4">
        <v>245</v>
      </c>
      <c r="G257" s="5">
        <v>288</v>
      </c>
      <c r="H257" s="32" t="e">
        <f>VLOOKUP(Data[[#This Row],[Product]],Data[[#Headers],[Product]],products[Cost per unit])</f>
        <v>#REF!</v>
      </c>
      <c r="I257" s="32" t="e">
        <f>Data[[#This Row],[Cost per Unit]]*Data[[#This Row],[Units]]</f>
        <v>#REF!</v>
      </c>
    </row>
    <row r="258" spans="3:9" x14ac:dyDescent="0.3">
      <c r="C258" t="s">
        <v>8</v>
      </c>
      <c r="D258" t="s">
        <v>35</v>
      </c>
      <c r="E258" t="s">
        <v>20</v>
      </c>
      <c r="F258" s="4">
        <v>2702</v>
      </c>
      <c r="G258" s="5">
        <v>363</v>
      </c>
      <c r="H258" s="32" t="e">
        <f>VLOOKUP(Data[[#This Row],[Product]],Data[[#Headers],[Product]],products[Cost per unit])</f>
        <v>#N/A</v>
      </c>
      <c r="I258" s="32" t="e">
        <f>Data[[#This Row],[Cost per Unit]]*Data[[#This Row],[Units]]</f>
        <v>#N/A</v>
      </c>
    </row>
    <row r="259" spans="3:9" x14ac:dyDescent="0.3">
      <c r="C259" t="s">
        <v>10</v>
      </c>
      <c r="D259" t="s">
        <v>34</v>
      </c>
      <c r="E259" t="s">
        <v>17</v>
      </c>
      <c r="F259" s="4">
        <v>700</v>
      </c>
      <c r="G259" s="5">
        <v>87</v>
      </c>
      <c r="H259" s="32" t="e">
        <f>VLOOKUP(Data[[#This Row],[Product]],Data[[#Headers],[Product]],products[Cost per unit])</f>
        <v>#N/A</v>
      </c>
      <c r="I259" s="32" t="e">
        <f>Data[[#This Row],[Cost per Unit]]*Data[[#This Row],[Units]]</f>
        <v>#N/A</v>
      </c>
    </row>
    <row r="260" spans="3:9" x14ac:dyDescent="0.3">
      <c r="C260" t="s">
        <v>6</v>
      </c>
      <c r="D260" t="s">
        <v>34</v>
      </c>
      <c r="E260" t="s">
        <v>17</v>
      </c>
      <c r="F260" s="4">
        <v>3759</v>
      </c>
      <c r="G260" s="5">
        <v>150</v>
      </c>
      <c r="H260" s="32" t="e">
        <f>VLOOKUP(Data[[#This Row],[Product]],Data[[#Headers],[Product]],products[Cost per unit])</f>
        <v>#N/A</v>
      </c>
      <c r="I260" s="32" t="e">
        <f>Data[[#This Row],[Cost per Unit]]*Data[[#This Row],[Units]]</f>
        <v>#N/A</v>
      </c>
    </row>
    <row r="261" spans="3:9" x14ac:dyDescent="0.3">
      <c r="C261" t="s">
        <v>2</v>
      </c>
      <c r="D261" t="s">
        <v>35</v>
      </c>
      <c r="E261" t="s">
        <v>17</v>
      </c>
      <c r="F261" s="4">
        <v>1589</v>
      </c>
      <c r="G261" s="5">
        <v>303</v>
      </c>
      <c r="H261" s="32" t="e">
        <f>VLOOKUP(Data[[#This Row],[Product]],Data[[#Headers],[Product]],products[Cost per unit])</f>
        <v>#N/A</v>
      </c>
      <c r="I261" s="32" t="e">
        <f>Data[[#This Row],[Cost per Unit]]*Data[[#This Row],[Units]]</f>
        <v>#N/A</v>
      </c>
    </row>
    <row r="262" spans="3:9" x14ac:dyDescent="0.3">
      <c r="C262" t="s">
        <v>7</v>
      </c>
      <c r="D262" t="s">
        <v>35</v>
      </c>
      <c r="E262" t="s">
        <v>28</v>
      </c>
      <c r="F262" s="4">
        <v>5194</v>
      </c>
      <c r="G262" s="5">
        <v>288</v>
      </c>
      <c r="H262" s="32" t="e">
        <f>VLOOKUP(Data[[#This Row],[Product]],Data[[#Headers],[Product]],products[Cost per unit])</f>
        <v>#N/A</v>
      </c>
      <c r="I262" s="32" t="e">
        <f>Data[[#This Row],[Cost per Unit]]*Data[[#This Row],[Units]]</f>
        <v>#N/A</v>
      </c>
    </row>
    <row r="263" spans="3:9" x14ac:dyDescent="0.3">
      <c r="C263" t="s">
        <v>10</v>
      </c>
      <c r="D263" t="s">
        <v>36</v>
      </c>
      <c r="E263" t="s">
        <v>13</v>
      </c>
      <c r="F263" s="4">
        <v>945</v>
      </c>
      <c r="G263" s="5">
        <v>75</v>
      </c>
      <c r="H263" s="32" t="e">
        <f>VLOOKUP(Data[[#This Row],[Product]],Data[[#Headers],[Product]],products[Cost per unit])</f>
        <v>#N/A</v>
      </c>
      <c r="I263" s="32" t="e">
        <f>Data[[#This Row],[Cost per Unit]]*Data[[#This Row],[Units]]</f>
        <v>#N/A</v>
      </c>
    </row>
    <row r="264" spans="3:9" x14ac:dyDescent="0.3">
      <c r="C264" t="s">
        <v>40</v>
      </c>
      <c r="D264" t="s">
        <v>38</v>
      </c>
      <c r="E264" t="s">
        <v>31</v>
      </c>
      <c r="F264" s="4">
        <v>1988</v>
      </c>
      <c r="G264" s="5">
        <v>39</v>
      </c>
      <c r="H264" s="32" t="e">
        <f>VLOOKUP(Data[[#This Row],[Product]],Data[[#Headers],[Product]],products[Cost per unit])</f>
        <v>#REF!</v>
      </c>
      <c r="I264" s="32" t="e">
        <f>Data[[#This Row],[Cost per Unit]]*Data[[#This Row],[Units]]</f>
        <v>#REF!</v>
      </c>
    </row>
    <row r="265" spans="3:9" x14ac:dyDescent="0.3">
      <c r="C265" t="s">
        <v>6</v>
      </c>
      <c r="D265" t="s">
        <v>34</v>
      </c>
      <c r="E265" t="s">
        <v>32</v>
      </c>
      <c r="F265" s="4">
        <v>6734</v>
      </c>
      <c r="G265" s="5">
        <v>123</v>
      </c>
      <c r="H265" s="32" t="e">
        <f>VLOOKUP(Data[[#This Row],[Product]],Data[[#Headers],[Product]],products[Cost per unit])</f>
        <v>#N/A</v>
      </c>
      <c r="I265" s="32" t="e">
        <f>Data[[#This Row],[Cost per Unit]]*Data[[#This Row],[Units]]</f>
        <v>#N/A</v>
      </c>
    </row>
    <row r="266" spans="3:9" x14ac:dyDescent="0.3">
      <c r="C266" t="s">
        <v>40</v>
      </c>
      <c r="D266" t="s">
        <v>36</v>
      </c>
      <c r="E266" t="s">
        <v>4</v>
      </c>
      <c r="F266" s="4">
        <v>217</v>
      </c>
      <c r="G266" s="5">
        <v>36</v>
      </c>
      <c r="H266" s="32" t="e">
        <f>VLOOKUP(Data[[#This Row],[Product]],Data[[#Headers],[Product]],products[Cost per unit])</f>
        <v>#N/A</v>
      </c>
      <c r="I266" s="32" t="e">
        <f>Data[[#This Row],[Cost per Unit]]*Data[[#This Row],[Units]]</f>
        <v>#N/A</v>
      </c>
    </row>
    <row r="267" spans="3:9" x14ac:dyDescent="0.3">
      <c r="C267" t="s">
        <v>5</v>
      </c>
      <c r="D267" t="s">
        <v>34</v>
      </c>
      <c r="E267" t="s">
        <v>22</v>
      </c>
      <c r="F267" s="4">
        <v>6279</v>
      </c>
      <c r="G267" s="5">
        <v>237</v>
      </c>
      <c r="H267" s="32" t="e">
        <f>VLOOKUP(Data[[#This Row],[Product]],Data[[#Headers],[Product]],products[Cost per unit])</f>
        <v>#N/A</v>
      </c>
      <c r="I267" s="32" t="e">
        <f>Data[[#This Row],[Cost per Unit]]*Data[[#This Row],[Units]]</f>
        <v>#N/A</v>
      </c>
    </row>
    <row r="268" spans="3:9" x14ac:dyDescent="0.3">
      <c r="C268" t="s">
        <v>40</v>
      </c>
      <c r="D268" t="s">
        <v>36</v>
      </c>
      <c r="E268" t="s">
        <v>13</v>
      </c>
      <c r="F268" s="4">
        <v>4424</v>
      </c>
      <c r="G268" s="5">
        <v>201</v>
      </c>
      <c r="H268" s="32" t="e">
        <f>VLOOKUP(Data[[#This Row],[Product]],Data[[#Headers],[Product]],products[Cost per unit])</f>
        <v>#N/A</v>
      </c>
      <c r="I268" s="32" t="e">
        <f>Data[[#This Row],[Cost per Unit]]*Data[[#This Row],[Units]]</f>
        <v>#N/A</v>
      </c>
    </row>
    <row r="269" spans="3:9" x14ac:dyDescent="0.3">
      <c r="C269" t="s">
        <v>2</v>
      </c>
      <c r="D269" t="s">
        <v>36</v>
      </c>
      <c r="E269" t="s">
        <v>17</v>
      </c>
      <c r="F269" s="4">
        <v>189</v>
      </c>
      <c r="G269" s="5">
        <v>48</v>
      </c>
      <c r="H269" s="32" t="e">
        <f>VLOOKUP(Data[[#This Row],[Product]],Data[[#Headers],[Product]],products[Cost per unit])</f>
        <v>#N/A</v>
      </c>
      <c r="I269" s="32" t="e">
        <f>Data[[#This Row],[Cost per Unit]]*Data[[#This Row],[Units]]</f>
        <v>#N/A</v>
      </c>
    </row>
    <row r="270" spans="3:9" x14ac:dyDescent="0.3">
      <c r="C270" t="s">
        <v>5</v>
      </c>
      <c r="D270" t="s">
        <v>35</v>
      </c>
      <c r="E270" t="s">
        <v>22</v>
      </c>
      <c r="F270" s="4">
        <v>490</v>
      </c>
      <c r="G270" s="5">
        <v>84</v>
      </c>
      <c r="H270" s="32" t="e">
        <f>VLOOKUP(Data[[#This Row],[Product]],Data[[#Headers],[Product]],products[Cost per unit])</f>
        <v>#N/A</v>
      </c>
      <c r="I270" s="32" t="e">
        <f>Data[[#This Row],[Cost per Unit]]*Data[[#This Row],[Units]]</f>
        <v>#N/A</v>
      </c>
    </row>
    <row r="271" spans="3:9" x14ac:dyDescent="0.3">
      <c r="C271" t="s">
        <v>8</v>
      </c>
      <c r="D271" t="s">
        <v>37</v>
      </c>
      <c r="E271" t="s">
        <v>21</v>
      </c>
      <c r="F271" s="4">
        <v>434</v>
      </c>
      <c r="G271" s="5">
        <v>87</v>
      </c>
      <c r="H271" s="32" t="e">
        <f>VLOOKUP(Data[[#This Row],[Product]],Data[[#Headers],[Product]],products[Cost per unit])</f>
        <v>#REF!</v>
      </c>
      <c r="I271" s="32" t="e">
        <f>Data[[#This Row],[Cost per Unit]]*Data[[#This Row],[Units]]</f>
        <v>#REF!</v>
      </c>
    </row>
    <row r="272" spans="3:9" x14ac:dyDescent="0.3">
      <c r="C272" t="s">
        <v>7</v>
      </c>
      <c r="D272" t="s">
        <v>38</v>
      </c>
      <c r="E272" t="s">
        <v>30</v>
      </c>
      <c r="F272" s="4">
        <v>10129</v>
      </c>
      <c r="G272" s="5">
        <v>312</v>
      </c>
      <c r="H272" s="32" t="e">
        <f>VLOOKUP(Data[[#This Row],[Product]],Data[[#Headers],[Product]],products[Cost per unit])</f>
        <v>#N/A</v>
      </c>
      <c r="I272" s="32" t="e">
        <f>Data[[#This Row],[Cost per Unit]]*Data[[#This Row],[Units]]</f>
        <v>#N/A</v>
      </c>
    </row>
    <row r="273" spans="3:9" x14ac:dyDescent="0.3">
      <c r="C273" t="s">
        <v>3</v>
      </c>
      <c r="D273" t="s">
        <v>39</v>
      </c>
      <c r="E273" t="s">
        <v>28</v>
      </c>
      <c r="F273" s="4">
        <v>1652</v>
      </c>
      <c r="G273" s="5">
        <v>102</v>
      </c>
      <c r="H273" s="32" t="e">
        <f>VLOOKUP(Data[[#This Row],[Product]],Data[[#Headers],[Product]],products[Cost per unit])</f>
        <v>#N/A</v>
      </c>
      <c r="I273" s="32" t="e">
        <f>Data[[#This Row],[Cost per Unit]]*Data[[#This Row],[Units]]</f>
        <v>#N/A</v>
      </c>
    </row>
    <row r="274" spans="3:9" x14ac:dyDescent="0.3">
      <c r="C274" t="s">
        <v>8</v>
      </c>
      <c r="D274" t="s">
        <v>38</v>
      </c>
      <c r="E274" t="s">
        <v>21</v>
      </c>
      <c r="F274" s="4">
        <v>6433</v>
      </c>
      <c r="G274" s="5">
        <v>78</v>
      </c>
      <c r="H274" s="32" t="e">
        <f>VLOOKUP(Data[[#This Row],[Product]],Data[[#Headers],[Product]],products[Cost per unit])</f>
        <v>#REF!</v>
      </c>
      <c r="I274" s="32" t="e">
        <f>Data[[#This Row],[Cost per Unit]]*Data[[#This Row],[Units]]</f>
        <v>#REF!</v>
      </c>
    </row>
    <row r="275" spans="3:9" x14ac:dyDescent="0.3">
      <c r="C275" t="s">
        <v>3</v>
      </c>
      <c r="D275" t="s">
        <v>34</v>
      </c>
      <c r="E275" t="s">
        <v>23</v>
      </c>
      <c r="F275" s="4">
        <v>2212</v>
      </c>
      <c r="G275" s="5">
        <v>117</v>
      </c>
      <c r="H275" s="32" t="e">
        <f>VLOOKUP(Data[[#This Row],[Product]],Data[[#Headers],[Product]],products[Cost per unit])</f>
        <v>#N/A</v>
      </c>
      <c r="I275" s="32" t="e">
        <f>Data[[#This Row],[Cost per Unit]]*Data[[#This Row],[Units]]</f>
        <v>#N/A</v>
      </c>
    </row>
    <row r="276" spans="3:9" x14ac:dyDescent="0.3">
      <c r="C276" t="s">
        <v>41</v>
      </c>
      <c r="D276" t="s">
        <v>35</v>
      </c>
      <c r="E276" t="s">
        <v>19</v>
      </c>
      <c r="F276" s="4">
        <v>609</v>
      </c>
      <c r="G276" s="5">
        <v>99</v>
      </c>
      <c r="H276" s="32" t="e">
        <f>VLOOKUP(Data[[#This Row],[Product]],Data[[#Headers],[Product]],products[Cost per unit])</f>
        <v>#N/A</v>
      </c>
      <c r="I276" s="32" t="e">
        <f>Data[[#This Row],[Cost per Unit]]*Data[[#This Row],[Units]]</f>
        <v>#N/A</v>
      </c>
    </row>
    <row r="277" spans="3:9" x14ac:dyDescent="0.3">
      <c r="C277" t="s">
        <v>40</v>
      </c>
      <c r="D277" t="s">
        <v>35</v>
      </c>
      <c r="E277" t="s">
        <v>24</v>
      </c>
      <c r="F277" s="4">
        <v>1638</v>
      </c>
      <c r="G277" s="5">
        <v>48</v>
      </c>
      <c r="H277" s="32" t="e">
        <f>VLOOKUP(Data[[#This Row],[Product]],Data[[#Headers],[Product]],products[Cost per unit])</f>
        <v>#N/A</v>
      </c>
      <c r="I277" s="32" t="e">
        <f>Data[[#This Row],[Cost per Unit]]*Data[[#This Row],[Units]]</f>
        <v>#N/A</v>
      </c>
    </row>
    <row r="278" spans="3:9" x14ac:dyDescent="0.3">
      <c r="C278" t="s">
        <v>7</v>
      </c>
      <c r="D278" t="s">
        <v>34</v>
      </c>
      <c r="E278" t="s">
        <v>15</v>
      </c>
      <c r="F278" s="4">
        <v>3829</v>
      </c>
      <c r="G278" s="5">
        <v>24</v>
      </c>
      <c r="H278" s="32" t="e">
        <f>VLOOKUP(Data[[#This Row],[Product]],Data[[#Headers],[Product]],products[Cost per unit])</f>
        <v>#REF!</v>
      </c>
      <c r="I278" s="32" t="e">
        <f>Data[[#This Row],[Cost per Unit]]*Data[[#This Row],[Units]]</f>
        <v>#REF!</v>
      </c>
    </row>
    <row r="279" spans="3:9" x14ac:dyDescent="0.3">
      <c r="C279" t="s">
        <v>40</v>
      </c>
      <c r="D279" t="s">
        <v>39</v>
      </c>
      <c r="E279" t="s">
        <v>15</v>
      </c>
      <c r="F279" s="4">
        <v>5775</v>
      </c>
      <c r="G279" s="5">
        <v>42</v>
      </c>
      <c r="H279" s="32" t="e">
        <f>VLOOKUP(Data[[#This Row],[Product]],Data[[#Headers],[Product]],products[Cost per unit])</f>
        <v>#REF!</v>
      </c>
      <c r="I279" s="32" t="e">
        <f>Data[[#This Row],[Cost per Unit]]*Data[[#This Row],[Units]]</f>
        <v>#REF!</v>
      </c>
    </row>
    <row r="280" spans="3:9" x14ac:dyDescent="0.3">
      <c r="C280" t="s">
        <v>6</v>
      </c>
      <c r="D280" t="s">
        <v>35</v>
      </c>
      <c r="E280" t="s">
        <v>20</v>
      </c>
      <c r="F280" s="4">
        <v>1071</v>
      </c>
      <c r="G280" s="5">
        <v>270</v>
      </c>
      <c r="H280" s="32" t="e">
        <f>VLOOKUP(Data[[#This Row],[Product]],Data[[#Headers],[Product]],products[Cost per unit])</f>
        <v>#N/A</v>
      </c>
      <c r="I280" s="32" t="e">
        <f>Data[[#This Row],[Cost per Unit]]*Data[[#This Row],[Units]]</f>
        <v>#N/A</v>
      </c>
    </row>
    <row r="281" spans="3:9" x14ac:dyDescent="0.3">
      <c r="C281" t="s">
        <v>8</v>
      </c>
      <c r="D281" t="s">
        <v>36</v>
      </c>
      <c r="E281" t="s">
        <v>23</v>
      </c>
      <c r="F281" s="4">
        <v>5019</v>
      </c>
      <c r="G281" s="5">
        <v>150</v>
      </c>
      <c r="H281" s="32" t="e">
        <f>VLOOKUP(Data[[#This Row],[Product]],Data[[#Headers],[Product]],products[Cost per unit])</f>
        <v>#N/A</v>
      </c>
      <c r="I281" s="32" t="e">
        <f>Data[[#This Row],[Cost per Unit]]*Data[[#This Row],[Units]]</f>
        <v>#N/A</v>
      </c>
    </row>
    <row r="282" spans="3:9" x14ac:dyDescent="0.3">
      <c r="C282" t="s">
        <v>2</v>
      </c>
      <c r="D282" t="s">
        <v>37</v>
      </c>
      <c r="E282" t="s">
        <v>15</v>
      </c>
      <c r="F282" s="4">
        <v>2863</v>
      </c>
      <c r="G282" s="5">
        <v>42</v>
      </c>
      <c r="H282" s="32" t="e">
        <f>VLOOKUP(Data[[#This Row],[Product]],Data[[#Headers],[Product]],products[Cost per unit])</f>
        <v>#REF!</v>
      </c>
      <c r="I282" s="32" t="e">
        <f>Data[[#This Row],[Cost per Unit]]*Data[[#This Row],[Units]]</f>
        <v>#REF!</v>
      </c>
    </row>
    <row r="283" spans="3:9" x14ac:dyDescent="0.3">
      <c r="C283" t="s">
        <v>40</v>
      </c>
      <c r="D283" t="s">
        <v>35</v>
      </c>
      <c r="E283" t="s">
        <v>29</v>
      </c>
      <c r="F283" s="4">
        <v>1617</v>
      </c>
      <c r="G283" s="5">
        <v>126</v>
      </c>
      <c r="H283" s="32" t="e">
        <f>VLOOKUP(Data[[#This Row],[Product]],Data[[#Headers],[Product]],products[Cost per unit])</f>
        <v>#N/A</v>
      </c>
      <c r="I283" s="32" t="e">
        <f>Data[[#This Row],[Cost per Unit]]*Data[[#This Row],[Units]]</f>
        <v>#N/A</v>
      </c>
    </row>
    <row r="284" spans="3:9" x14ac:dyDescent="0.3">
      <c r="C284" t="s">
        <v>6</v>
      </c>
      <c r="D284" t="s">
        <v>37</v>
      </c>
      <c r="E284" t="s">
        <v>26</v>
      </c>
      <c r="F284" s="4">
        <v>6818</v>
      </c>
      <c r="G284" s="5">
        <v>6</v>
      </c>
      <c r="H284" s="32" t="e">
        <f>VLOOKUP(Data[[#This Row],[Product]],Data[[#Headers],[Product]],products[Cost per unit])</f>
        <v>#N/A</v>
      </c>
      <c r="I284" s="32" t="e">
        <f>Data[[#This Row],[Cost per Unit]]*Data[[#This Row],[Units]]</f>
        <v>#N/A</v>
      </c>
    </row>
    <row r="285" spans="3:9" x14ac:dyDescent="0.3">
      <c r="C285" t="s">
        <v>3</v>
      </c>
      <c r="D285" t="s">
        <v>35</v>
      </c>
      <c r="E285" t="s">
        <v>15</v>
      </c>
      <c r="F285" s="4">
        <v>6657</v>
      </c>
      <c r="G285" s="5">
        <v>276</v>
      </c>
      <c r="H285" s="32" t="e">
        <f>VLOOKUP(Data[[#This Row],[Product]],Data[[#Headers],[Product]],products[Cost per unit])</f>
        <v>#REF!</v>
      </c>
      <c r="I285" s="32" t="e">
        <f>Data[[#This Row],[Cost per Unit]]*Data[[#This Row],[Units]]</f>
        <v>#REF!</v>
      </c>
    </row>
    <row r="286" spans="3:9" x14ac:dyDescent="0.3">
      <c r="C286" t="s">
        <v>3</v>
      </c>
      <c r="D286" t="s">
        <v>34</v>
      </c>
      <c r="E286" t="s">
        <v>17</v>
      </c>
      <c r="F286" s="4">
        <v>2919</v>
      </c>
      <c r="G286" s="5">
        <v>93</v>
      </c>
      <c r="H286" s="32" t="e">
        <f>VLOOKUP(Data[[#This Row],[Product]],Data[[#Headers],[Product]],products[Cost per unit])</f>
        <v>#N/A</v>
      </c>
      <c r="I286" s="32" t="e">
        <f>Data[[#This Row],[Cost per Unit]]*Data[[#This Row],[Units]]</f>
        <v>#N/A</v>
      </c>
    </row>
    <row r="287" spans="3:9" x14ac:dyDescent="0.3">
      <c r="C287" t="s">
        <v>2</v>
      </c>
      <c r="D287" t="s">
        <v>36</v>
      </c>
      <c r="E287" t="s">
        <v>31</v>
      </c>
      <c r="F287" s="4">
        <v>3094</v>
      </c>
      <c r="G287" s="5">
        <v>246</v>
      </c>
      <c r="H287" s="32" t="e">
        <f>VLOOKUP(Data[[#This Row],[Product]],Data[[#Headers],[Product]],products[Cost per unit])</f>
        <v>#REF!</v>
      </c>
      <c r="I287" s="32" t="e">
        <f>Data[[#This Row],[Cost per Unit]]*Data[[#This Row],[Units]]</f>
        <v>#REF!</v>
      </c>
    </row>
    <row r="288" spans="3:9" x14ac:dyDescent="0.3">
      <c r="C288" t="s">
        <v>6</v>
      </c>
      <c r="D288" t="s">
        <v>39</v>
      </c>
      <c r="E288" t="s">
        <v>24</v>
      </c>
      <c r="F288" s="4">
        <v>2989</v>
      </c>
      <c r="G288" s="5">
        <v>3</v>
      </c>
      <c r="H288" s="32" t="e">
        <f>VLOOKUP(Data[[#This Row],[Product]],Data[[#Headers],[Product]],products[Cost per unit])</f>
        <v>#N/A</v>
      </c>
      <c r="I288" s="32" t="e">
        <f>Data[[#This Row],[Cost per Unit]]*Data[[#This Row],[Units]]</f>
        <v>#N/A</v>
      </c>
    </row>
    <row r="289" spans="3:9" x14ac:dyDescent="0.3">
      <c r="C289" t="s">
        <v>8</v>
      </c>
      <c r="D289" t="s">
        <v>38</v>
      </c>
      <c r="E289" t="s">
        <v>27</v>
      </c>
      <c r="F289" s="4">
        <v>2268</v>
      </c>
      <c r="G289" s="5">
        <v>63</v>
      </c>
      <c r="H289" s="32" t="e">
        <f>VLOOKUP(Data[[#This Row],[Product]],Data[[#Headers],[Product]],products[Cost per unit])</f>
        <v>#N/A</v>
      </c>
      <c r="I289" s="32" t="e">
        <f>Data[[#This Row],[Cost per Unit]]*Data[[#This Row],[Units]]</f>
        <v>#N/A</v>
      </c>
    </row>
    <row r="290" spans="3:9" x14ac:dyDescent="0.3">
      <c r="C290" t="s">
        <v>5</v>
      </c>
      <c r="D290" t="s">
        <v>35</v>
      </c>
      <c r="E290" t="s">
        <v>31</v>
      </c>
      <c r="F290" s="4">
        <v>4753</v>
      </c>
      <c r="G290" s="5">
        <v>246</v>
      </c>
      <c r="H290" s="32" t="e">
        <f>VLOOKUP(Data[[#This Row],[Product]],Data[[#Headers],[Product]],products[Cost per unit])</f>
        <v>#REF!</v>
      </c>
      <c r="I290" s="32" t="e">
        <f>Data[[#This Row],[Cost per Unit]]*Data[[#This Row],[Units]]</f>
        <v>#REF!</v>
      </c>
    </row>
    <row r="291" spans="3:9" x14ac:dyDescent="0.3">
      <c r="C291" t="s">
        <v>2</v>
      </c>
      <c r="D291" t="s">
        <v>34</v>
      </c>
      <c r="E291" t="s">
        <v>19</v>
      </c>
      <c r="F291" s="4">
        <v>7511</v>
      </c>
      <c r="G291" s="5">
        <v>120</v>
      </c>
      <c r="H291" s="32" t="e">
        <f>VLOOKUP(Data[[#This Row],[Product]],Data[[#Headers],[Product]],products[Cost per unit])</f>
        <v>#N/A</v>
      </c>
      <c r="I291" s="32" t="e">
        <f>Data[[#This Row],[Cost per Unit]]*Data[[#This Row],[Units]]</f>
        <v>#N/A</v>
      </c>
    </row>
    <row r="292" spans="3:9" x14ac:dyDescent="0.3">
      <c r="C292" t="s">
        <v>2</v>
      </c>
      <c r="D292" t="s">
        <v>38</v>
      </c>
      <c r="E292" t="s">
        <v>31</v>
      </c>
      <c r="F292" s="4">
        <v>4326</v>
      </c>
      <c r="G292" s="5">
        <v>348</v>
      </c>
      <c r="H292" s="32" t="e">
        <f>VLOOKUP(Data[[#This Row],[Product]],Data[[#Headers],[Product]],products[Cost per unit])</f>
        <v>#REF!</v>
      </c>
      <c r="I292" s="32" t="e">
        <f>Data[[#This Row],[Cost per Unit]]*Data[[#This Row],[Units]]</f>
        <v>#REF!</v>
      </c>
    </row>
    <row r="293" spans="3:9" x14ac:dyDescent="0.3">
      <c r="C293" t="s">
        <v>41</v>
      </c>
      <c r="D293" t="s">
        <v>34</v>
      </c>
      <c r="E293" t="s">
        <v>23</v>
      </c>
      <c r="F293" s="4">
        <v>4935</v>
      </c>
      <c r="G293" s="5">
        <v>126</v>
      </c>
      <c r="H293" s="32" t="e">
        <f>VLOOKUP(Data[[#This Row],[Product]],Data[[#Headers],[Product]],products[Cost per unit])</f>
        <v>#N/A</v>
      </c>
      <c r="I293" s="32" t="e">
        <f>Data[[#This Row],[Cost per Unit]]*Data[[#This Row],[Units]]</f>
        <v>#N/A</v>
      </c>
    </row>
    <row r="294" spans="3:9" x14ac:dyDescent="0.3">
      <c r="C294" t="s">
        <v>6</v>
      </c>
      <c r="D294" t="s">
        <v>35</v>
      </c>
      <c r="E294" t="s">
        <v>30</v>
      </c>
      <c r="F294" s="4">
        <v>4781</v>
      </c>
      <c r="G294" s="5">
        <v>123</v>
      </c>
      <c r="H294" s="32" t="e">
        <f>VLOOKUP(Data[[#This Row],[Product]],Data[[#Headers],[Product]],products[Cost per unit])</f>
        <v>#N/A</v>
      </c>
      <c r="I294" s="32" t="e">
        <f>Data[[#This Row],[Cost per Unit]]*Data[[#This Row],[Units]]</f>
        <v>#N/A</v>
      </c>
    </row>
    <row r="295" spans="3:9" x14ac:dyDescent="0.3">
      <c r="C295" t="s">
        <v>5</v>
      </c>
      <c r="D295" t="s">
        <v>38</v>
      </c>
      <c r="E295" t="s">
        <v>25</v>
      </c>
      <c r="F295" s="4">
        <v>7483</v>
      </c>
      <c r="G295" s="5">
        <v>45</v>
      </c>
      <c r="H295" s="32" t="e">
        <f>VLOOKUP(Data[[#This Row],[Product]],Data[[#Headers],[Product]],products[Cost per unit])</f>
        <v>#REF!</v>
      </c>
      <c r="I295" s="32" t="e">
        <f>Data[[#This Row],[Cost per Unit]]*Data[[#This Row],[Units]]</f>
        <v>#REF!</v>
      </c>
    </row>
    <row r="296" spans="3:9" x14ac:dyDescent="0.3">
      <c r="C296" t="s">
        <v>10</v>
      </c>
      <c r="D296" t="s">
        <v>38</v>
      </c>
      <c r="E296" t="s">
        <v>4</v>
      </c>
      <c r="F296" s="4">
        <v>6860</v>
      </c>
      <c r="G296" s="5">
        <v>126</v>
      </c>
      <c r="H296" s="32" t="e">
        <f>VLOOKUP(Data[[#This Row],[Product]],Data[[#Headers],[Product]],products[Cost per unit])</f>
        <v>#N/A</v>
      </c>
      <c r="I296" s="32" t="e">
        <f>Data[[#This Row],[Cost per Unit]]*Data[[#This Row],[Units]]</f>
        <v>#N/A</v>
      </c>
    </row>
    <row r="297" spans="3:9" x14ac:dyDescent="0.3">
      <c r="C297" t="s">
        <v>40</v>
      </c>
      <c r="D297" t="s">
        <v>37</v>
      </c>
      <c r="E297" t="s">
        <v>29</v>
      </c>
      <c r="F297" s="4">
        <v>9002</v>
      </c>
      <c r="G297" s="5">
        <v>72</v>
      </c>
      <c r="H297" s="32" t="e">
        <f>VLOOKUP(Data[[#This Row],[Product]],Data[[#Headers],[Product]],products[Cost per unit])</f>
        <v>#N/A</v>
      </c>
      <c r="I297" s="32" t="e">
        <f>Data[[#This Row],[Cost per Unit]]*Data[[#This Row],[Units]]</f>
        <v>#N/A</v>
      </c>
    </row>
    <row r="298" spans="3:9" x14ac:dyDescent="0.3">
      <c r="C298" t="s">
        <v>6</v>
      </c>
      <c r="D298" t="s">
        <v>36</v>
      </c>
      <c r="E298" t="s">
        <v>29</v>
      </c>
      <c r="F298" s="4">
        <v>1400</v>
      </c>
      <c r="G298" s="5">
        <v>135</v>
      </c>
      <c r="H298" s="32" t="e">
        <f>VLOOKUP(Data[[#This Row],[Product]],Data[[#Headers],[Product]],products[Cost per unit])</f>
        <v>#N/A</v>
      </c>
      <c r="I298" s="32" t="e">
        <f>Data[[#This Row],[Cost per Unit]]*Data[[#This Row],[Units]]</f>
        <v>#N/A</v>
      </c>
    </row>
    <row r="299" spans="3:9" x14ac:dyDescent="0.3">
      <c r="C299" t="s">
        <v>10</v>
      </c>
      <c r="D299" t="s">
        <v>34</v>
      </c>
      <c r="E299" t="s">
        <v>22</v>
      </c>
      <c r="F299" s="4">
        <v>4053</v>
      </c>
      <c r="G299" s="5">
        <v>24</v>
      </c>
      <c r="H299" s="32" t="e">
        <f>VLOOKUP(Data[[#This Row],[Product]],Data[[#Headers],[Product]],products[Cost per unit])</f>
        <v>#N/A</v>
      </c>
      <c r="I299" s="32" t="e">
        <f>Data[[#This Row],[Cost per Unit]]*Data[[#This Row],[Units]]</f>
        <v>#N/A</v>
      </c>
    </row>
    <row r="300" spans="3:9" x14ac:dyDescent="0.3">
      <c r="C300" t="s">
        <v>7</v>
      </c>
      <c r="D300" t="s">
        <v>36</v>
      </c>
      <c r="E300" t="s">
        <v>31</v>
      </c>
      <c r="F300" s="4">
        <v>2149</v>
      </c>
      <c r="G300" s="5">
        <v>117</v>
      </c>
      <c r="H300" s="32" t="e">
        <f>VLOOKUP(Data[[#This Row],[Product]],Data[[#Headers],[Product]],products[Cost per unit])</f>
        <v>#REF!</v>
      </c>
      <c r="I300" s="32" t="e">
        <f>Data[[#This Row],[Cost per Unit]]*Data[[#This Row],[Units]]</f>
        <v>#REF!</v>
      </c>
    </row>
    <row r="301" spans="3:9" x14ac:dyDescent="0.3">
      <c r="C301" t="s">
        <v>3</v>
      </c>
      <c r="D301" t="s">
        <v>39</v>
      </c>
      <c r="E301" t="s">
        <v>29</v>
      </c>
      <c r="F301" s="4">
        <v>3640</v>
      </c>
      <c r="G301" s="5">
        <v>51</v>
      </c>
      <c r="H301" s="32" t="e">
        <f>VLOOKUP(Data[[#This Row],[Product]],Data[[#Headers],[Product]],products[Cost per unit])</f>
        <v>#N/A</v>
      </c>
      <c r="I301" s="32" t="e">
        <f>Data[[#This Row],[Cost per Unit]]*Data[[#This Row],[Units]]</f>
        <v>#N/A</v>
      </c>
    </row>
    <row r="302" spans="3:9" x14ac:dyDescent="0.3">
      <c r="C302" t="s">
        <v>2</v>
      </c>
      <c r="D302" t="s">
        <v>39</v>
      </c>
      <c r="E302" t="s">
        <v>23</v>
      </c>
      <c r="F302" s="4">
        <v>630</v>
      </c>
      <c r="G302" s="5">
        <v>36</v>
      </c>
      <c r="H302" s="32" t="e">
        <f>VLOOKUP(Data[[#This Row],[Product]],Data[[#Headers],[Product]],products[Cost per unit])</f>
        <v>#N/A</v>
      </c>
      <c r="I302" s="32" t="e">
        <f>Data[[#This Row],[Cost per Unit]]*Data[[#This Row],[Units]]</f>
        <v>#N/A</v>
      </c>
    </row>
    <row r="303" spans="3:9" x14ac:dyDescent="0.3">
      <c r="C303" t="s">
        <v>9</v>
      </c>
      <c r="D303" t="s">
        <v>35</v>
      </c>
      <c r="E303" t="s">
        <v>27</v>
      </c>
      <c r="F303" s="4">
        <v>2429</v>
      </c>
      <c r="G303" s="5">
        <v>144</v>
      </c>
      <c r="H303" s="32" t="e">
        <f>VLOOKUP(Data[[#This Row],[Product]],Data[[#Headers],[Product]],products[Cost per unit])</f>
        <v>#N/A</v>
      </c>
      <c r="I303" s="32" t="e">
        <f>Data[[#This Row],[Cost per Unit]]*Data[[#This Row],[Units]]</f>
        <v>#N/A</v>
      </c>
    </row>
    <row r="304" spans="3:9" x14ac:dyDescent="0.3">
      <c r="C304" t="s">
        <v>9</v>
      </c>
      <c r="D304" t="s">
        <v>36</v>
      </c>
      <c r="E304" t="s">
        <v>25</v>
      </c>
      <c r="F304" s="4">
        <v>2142</v>
      </c>
      <c r="G304" s="5">
        <v>114</v>
      </c>
      <c r="H304" s="32" t="e">
        <f>VLOOKUP(Data[[#This Row],[Product]],Data[[#Headers],[Product]],products[Cost per unit])</f>
        <v>#REF!</v>
      </c>
      <c r="I304" s="32" t="e">
        <f>Data[[#This Row],[Cost per Unit]]*Data[[#This Row],[Units]]</f>
        <v>#REF!</v>
      </c>
    </row>
    <row r="305" spans="3:9" x14ac:dyDescent="0.3">
      <c r="C305" t="s">
        <v>7</v>
      </c>
      <c r="D305" t="s">
        <v>37</v>
      </c>
      <c r="E305" t="s">
        <v>30</v>
      </c>
      <c r="F305" s="4">
        <v>6454</v>
      </c>
      <c r="G305" s="5">
        <v>54</v>
      </c>
      <c r="H305" s="32" t="e">
        <f>VLOOKUP(Data[[#This Row],[Product]],Data[[#Headers],[Product]],products[Cost per unit])</f>
        <v>#N/A</v>
      </c>
      <c r="I305" s="32" t="e">
        <f>Data[[#This Row],[Cost per Unit]]*Data[[#This Row],[Units]]</f>
        <v>#N/A</v>
      </c>
    </row>
    <row r="306" spans="3:9" x14ac:dyDescent="0.3">
      <c r="C306" t="s">
        <v>7</v>
      </c>
      <c r="D306" t="s">
        <v>37</v>
      </c>
      <c r="E306" t="s">
        <v>16</v>
      </c>
      <c r="F306" s="4">
        <v>4487</v>
      </c>
      <c r="G306" s="5">
        <v>333</v>
      </c>
      <c r="H306" s="32" t="e">
        <f>VLOOKUP(Data[[#This Row],[Product]],Data[[#Headers],[Product]],products[Cost per unit])</f>
        <v>#N/A</v>
      </c>
      <c r="I306" s="32" t="e">
        <f>Data[[#This Row],[Cost per Unit]]*Data[[#This Row],[Units]]</f>
        <v>#N/A</v>
      </c>
    </row>
    <row r="307" spans="3:9" x14ac:dyDescent="0.3">
      <c r="C307" t="s">
        <v>3</v>
      </c>
      <c r="D307" t="s">
        <v>37</v>
      </c>
      <c r="E307" t="s">
        <v>4</v>
      </c>
      <c r="F307" s="4">
        <v>938</v>
      </c>
      <c r="G307" s="5">
        <v>366</v>
      </c>
      <c r="H307" s="32" t="e">
        <f>VLOOKUP(Data[[#This Row],[Product]],Data[[#Headers],[Product]],products[Cost per unit])</f>
        <v>#N/A</v>
      </c>
      <c r="I307" s="32" t="e">
        <f>Data[[#This Row],[Cost per Unit]]*Data[[#This Row],[Units]]</f>
        <v>#N/A</v>
      </c>
    </row>
    <row r="308" spans="3:9" x14ac:dyDescent="0.3">
      <c r="C308" t="s">
        <v>3</v>
      </c>
      <c r="D308" t="s">
        <v>38</v>
      </c>
      <c r="E308" t="s">
        <v>26</v>
      </c>
      <c r="F308" s="4">
        <v>8841</v>
      </c>
      <c r="G308" s="5">
        <v>303</v>
      </c>
      <c r="H308" s="32" t="e">
        <f>VLOOKUP(Data[[#This Row],[Product]],Data[[#Headers],[Product]],products[Cost per unit])</f>
        <v>#N/A</v>
      </c>
      <c r="I308" s="32" t="e">
        <f>Data[[#This Row],[Cost per Unit]]*Data[[#This Row],[Units]]</f>
        <v>#N/A</v>
      </c>
    </row>
    <row r="309" spans="3:9" x14ac:dyDescent="0.3">
      <c r="C309" t="s">
        <v>2</v>
      </c>
      <c r="D309" t="s">
        <v>39</v>
      </c>
      <c r="E309" t="s">
        <v>33</v>
      </c>
      <c r="F309" s="4">
        <v>4018</v>
      </c>
      <c r="G309" s="5">
        <v>126</v>
      </c>
      <c r="H309" s="32" t="e">
        <f>VLOOKUP(Data[[#This Row],[Product]],Data[[#Headers],[Product]],products[Cost per unit])</f>
        <v>#N/A</v>
      </c>
      <c r="I309" s="32" t="e">
        <f>Data[[#This Row],[Cost per Unit]]*Data[[#This Row],[Units]]</f>
        <v>#N/A</v>
      </c>
    </row>
    <row r="310" spans="3:9" x14ac:dyDescent="0.3">
      <c r="C310" t="s">
        <v>41</v>
      </c>
      <c r="D310" t="s">
        <v>37</v>
      </c>
      <c r="E310" t="s">
        <v>15</v>
      </c>
      <c r="F310" s="4">
        <v>714</v>
      </c>
      <c r="G310" s="5">
        <v>231</v>
      </c>
      <c r="H310" s="32" t="e">
        <f>VLOOKUP(Data[[#This Row],[Product]],Data[[#Headers],[Product]],products[Cost per unit])</f>
        <v>#REF!</v>
      </c>
      <c r="I310" s="32" t="e">
        <f>Data[[#This Row],[Cost per Unit]]*Data[[#This Row],[Units]]</f>
        <v>#REF!</v>
      </c>
    </row>
    <row r="311" spans="3:9" x14ac:dyDescent="0.3">
      <c r="C311" t="s">
        <v>9</v>
      </c>
      <c r="D311" t="s">
        <v>38</v>
      </c>
      <c r="E311" t="s">
        <v>25</v>
      </c>
      <c r="F311" s="4">
        <v>3850</v>
      </c>
      <c r="G311" s="5">
        <v>102</v>
      </c>
      <c r="H311" s="32" t="e">
        <f>VLOOKUP(Data[[#This Row],[Product]],Data[[#Headers],[Product]],products[Cost per unit])</f>
        <v>#REF!</v>
      </c>
      <c r="I311" s="32" t="e">
        <f>Data[[#This Row],[Cost per Unit]]*Data[[#This Row],[Units]]</f>
        <v>#REF!</v>
      </c>
    </row>
    <row r="312" spans="3:9" x14ac:dyDescent="0.3">
      <c r="F312" s="4"/>
      <c r="G312" s="5"/>
    </row>
    <row r="313" spans="3:9" x14ac:dyDescent="0.3">
      <c r="F313" s="4"/>
      <c r="G313" s="5"/>
    </row>
    <row r="314" spans="3:9" x14ac:dyDescent="0.3">
      <c r="F314" s="4"/>
      <c r="G314" s="5"/>
    </row>
    <row r="315" spans="3:9" x14ac:dyDescent="0.3">
      <c r="F315" s="4"/>
      <c r="G315" s="5"/>
    </row>
    <row r="316" spans="3:9" x14ac:dyDescent="0.3">
      <c r="F316" s="4"/>
      <c r="G316" s="5"/>
    </row>
    <row r="317" spans="3:9" x14ac:dyDescent="0.3">
      <c r="F317" s="4"/>
      <c r="G317" s="5"/>
    </row>
    <row r="318" spans="3:9" x14ac:dyDescent="0.3">
      <c r="F318" s="4"/>
      <c r="G318" s="5"/>
    </row>
    <row r="319" spans="3:9" x14ac:dyDescent="0.3">
      <c r="F319" s="4"/>
      <c r="G319" s="5"/>
    </row>
    <row r="320" spans="3:9" x14ac:dyDescent="0.3">
      <c r="F320" s="4"/>
      <c r="G320" s="5"/>
    </row>
    <row r="321" spans="6:7" x14ac:dyDescent="0.3">
      <c r="F321" s="4"/>
      <c r="G321" s="5"/>
    </row>
    <row r="322" spans="6:7" x14ac:dyDescent="0.3">
      <c r="F322" s="4"/>
      <c r="G322" s="5"/>
    </row>
    <row r="323" spans="6:7" x14ac:dyDescent="0.3">
      <c r="F323" s="4"/>
      <c r="G323" s="5"/>
    </row>
    <row r="324" spans="6:7" x14ac:dyDescent="0.3">
      <c r="F324" s="4"/>
      <c r="G324" s="5"/>
    </row>
    <row r="325" spans="6:7" x14ac:dyDescent="0.3">
      <c r="F325" s="4"/>
      <c r="G325" s="5"/>
    </row>
    <row r="326" spans="6:7" x14ac:dyDescent="0.3">
      <c r="F326" s="4"/>
      <c r="G326" s="5"/>
    </row>
    <row r="327" spans="6:7" x14ac:dyDescent="0.3">
      <c r="F327" s="4"/>
      <c r="G327" s="5"/>
    </row>
    <row r="328" spans="6:7" x14ac:dyDescent="0.3">
      <c r="F328" s="4"/>
      <c r="G328" s="5"/>
    </row>
    <row r="329" spans="6:7" x14ac:dyDescent="0.3">
      <c r="F329" s="4"/>
      <c r="G329" s="5"/>
    </row>
    <row r="330" spans="6:7" x14ac:dyDescent="0.3">
      <c r="F330" s="4"/>
      <c r="G330" s="5"/>
    </row>
    <row r="331" spans="6:7" x14ac:dyDescent="0.3">
      <c r="F331" s="4"/>
      <c r="G331" s="5"/>
    </row>
    <row r="332" spans="6:7" x14ac:dyDescent="0.3">
      <c r="F332" s="4"/>
      <c r="G332" s="5"/>
    </row>
    <row r="333" spans="6:7" x14ac:dyDescent="0.3">
      <c r="F333" s="4"/>
      <c r="G333" s="5"/>
    </row>
    <row r="334" spans="6:7" x14ac:dyDescent="0.3">
      <c r="F334" s="4"/>
      <c r="G334" s="5"/>
    </row>
    <row r="335" spans="6:7" x14ac:dyDescent="0.3">
      <c r="F335" s="4"/>
      <c r="G335" s="5"/>
    </row>
    <row r="336" spans="6:7" x14ac:dyDescent="0.3">
      <c r="F336" s="4"/>
      <c r="G336" s="5"/>
    </row>
    <row r="337" spans="6:7" x14ac:dyDescent="0.3">
      <c r="F337" s="4"/>
      <c r="G337" s="5"/>
    </row>
    <row r="338" spans="6:7" x14ac:dyDescent="0.3">
      <c r="F338" s="4"/>
      <c r="G338" s="5"/>
    </row>
    <row r="339" spans="6:7" x14ac:dyDescent="0.3">
      <c r="F339" s="4"/>
      <c r="G339" s="5"/>
    </row>
    <row r="340" spans="6:7" x14ac:dyDescent="0.3">
      <c r="F340" s="4"/>
      <c r="G340" s="5"/>
    </row>
    <row r="341" spans="6:7" x14ac:dyDescent="0.3">
      <c r="F341" s="4"/>
      <c r="G341" s="5"/>
    </row>
    <row r="342" spans="6:7" x14ac:dyDescent="0.3">
      <c r="F342" s="4"/>
      <c r="G342" s="5"/>
    </row>
    <row r="343" spans="6:7" x14ac:dyDescent="0.3">
      <c r="F343" s="4"/>
      <c r="G343" s="5"/>
    </row>
    <row r="344" spans="6:7" x14ac:dyDescent="0.3">
      <c r="F344" s="4"/>
      <c r="G344" s="5"/>
    </row>
    <row r="345" spans="6:7" x14ac:dyDescent="0.3">
      <c r="F345" s="4"/>
      <c r="G345" s="5"/>
    </row>
    <row r="346" spans="6:7" x14ac:dyDescent="0.3">
      <c r="F346" s="4"/>
      <c r="G346" s="5"/>
    </row>
    <row r="347" spans="6:7" x14ac:dyDescent="0.3">
      <c r="F347" s="4"/>
      <c r="G347" s="5"/>
    </row>
    <row r="348" spans="6:7" x14ac:dyDescent="0.3">
      <c r="F348" s="4"/>
      <c r="G348" s="5"/>
    </row>
    <row r="349" spans="6:7" x14ac:dyDescent="0.3">
      <c r="F349" s="4"/>
      <c r="G349" s="5"/>
    </row>
    <row r="350" spans="6:7" x14ac:dyDescent="0.3">
      <c r="F350" s="4"/>
      <c r="G350" s="5"/>
    </row>
    <row r="351" spans="6:7" x14ac:dyDescent="0.3">
      <c r="F351" s="4"/>
      <c r="G351" s="5"/>
    </row>
    <row r="352" spans="6:7" x14ac:dyDescent="0.3">
      <c r="F352" s="4"/>
      <c r="G352" s="5"/>
    </row>
    <row r="353" spans="6:7" x14ac:dyDescent="0.3">
      <c r="F353" s="4"/>
      <c r="G353" s="5"/>
    </row>
    <row r="354" spans="6:7" x14ac:dyDescent="0.3">
      <c r="F354" s="4"/>
      <c r="G354" s="5"/>
    </row>
    <row r="355" spans="6:7" x14ac:dyDescent="0.3">
      <c r="F355" s="4"/>
      <c r="G355" s="5"/>
    </row>
    <row r="356" spans="6:7" x14ac:dyDescent="0.3">
      <c r="F356" s="4"/>
      <c r="G356" s="5"/>
    </row>
    <row r="357" spans="6:7" x14ac:dyDescent="0.3">
      <c r="F357" s="4"/>
      <c r="G357" s="5"/>
    </row>
    <row r="358" spans="6:7" x14ac:dyDescent="0.3">
      <c r="F358" s="4"/>
      <c r="G358" s="5"/>
    </row>
    <row r="359" spans="6:7" x14ac:dyDescent="0.3">
      <c r="F359" s="4"/>
      <c r="G359" s="5"/>
    </row>
    <row r="360" spans="6:7" x14ac:dyDescent="0.3">
      <c r="F360" s="4"/>
      <c r="G360" s="5"/>
    </row>
    <row r="361" spans="6:7" x14ac:dyDescent="0.3">
      <c r="F361" s="4"/>
      <c r="G361" s="5"/>
    </row>
    <row r="362" spans="6:7" x14ac:dyDescent="0.3">
      <c r="F362" s="4"/>
      <c r="G362" s="5"/>
    </row>
    <row r="363" spans="6:7" x14ac:dyDescent="0.3">
      <c r="F363" s="4"/>
      <c r="G363" s="5"/>
    </row>
    <row r="364" spans="6:7" x14ac:dyDescent="0.3">
      <c r="F364" s="4"/>
      <c r="G364" s="5"/>
    </row>
    <row r="365" spans="6:7" x14ac:dyDescent="0.3">
      <c r="F365" s="4"/>
      <c r="G365" s="5"/>
    </row>
    <row r="366" spans="6:7" x14ac:dyDescent="0.3">
      <c r="F366" s="4"/>
      <c r="G366" s="5"/>
    </row>
    <row r="367" spans="6:7" x14ac:dyDescent="0.3">
      <c r="F367" s="4"/>
      <c r="G367" s="5"/>
    </row>
    <row r="368" spans="6:7" x14ac:dyDescent="0.3">
      <c r="F368" s="4"/>
      <c r="G368" s="5"/>
    </row>
    <row r="369" spans="6:7" x14ac:dyDescent="0.3">
      <c r="F369" s="4"/>
      <c r="G369" s="5"/>
    </row>
    <row r="370" spans="6:7" x14ac:dyDescent="0.3">
      <c r="F370" s="4"/>
      <c r="G370" s="5"/>
    </row>
    <row r="371" spans="6:7" x14ac:dyDescent="0.3">
      <c r="F371" s="4"/>
      <c r="G371" s="5"/>
    </row>
    <row r="372" spans="6:7" x14ac:dyDescent="0.3">
      <c r="F372" s="4"/>
      <c r="G372" s="5"/>
    </row>
    <row r="373" spans="6:7" x14ac:dyDescent="0.3">
      <c r="F373" s="4"/>
      <c r="G373" s="5"/>
    </row>
    <row r="374" spans="6:7" x14ac:dyDescent="0.3">
      <c r="F374" s="4"/>
      <c r="G374" s="5"/>
    </row>
    <row r="375" spans="6:7" x14ac:dyDescent="0.3">
      <c r="F375" s="4"/>
      <c r="G375" s="5"/>
    </row>
    <row r="376" spans="6:7" x14ac:dyDescent="0.3">
      <c r="F376" s="4"/>
      <c r="G376" s="5"/>
    </row>
    <row r="377" spans="6:7" x14ac:dyDescent="0.3">
      <c r="F377" s="4"/>
      <c r="G377" s="5"/>
    </row>
    <row r="378" spans="6:7" x14ac:dyDescent="0.3">
      <c r="F378" s="4"/>
      <c r="G378" s="5"/>
    </row>
    <row r="379" spans="6:7" x14ac:dyDescent="0.3">
      <c r="F379" s="4"/>
      <c r="G379" s="5"/>
    </row>
    <row r="380" spans="6:7" x14ac:dyDescent="0.3">
      <c r="F380" s="4"/>
      <c r="G380" s="5"/>
    </row>
    <row r="381" spans="6:7" x14ac:dyDescent="0.3">
      <c r="F381" s="4"/>
      <c r="G381" s="5"/>
    </row>
    <row r="382" spans="6:7" x14ac:dyDescent="0.3">
      <c r="F382" s="4"/>
      <c r="G382" s="5"/>
    </row>
    <row r="383" spans="6:7" x14ac:dyDescent="0.3">
      <c r="F383" s="4"/>
      <c r="G383" s="5"/>
    </row>
    <row r="384" spans="6:7" x14ac:dyDescent="0.3">
      <c r="F384" s="4"/>
      <c r="G384" s="5"/>
    </row>
    <row r="385" spans="6:7" x14ac:dyDescent="0.3">
      <c r="F385" s="4"/>
      <c r="G385" s="5"/>
    </row>
    <row r="386" spans="6:7" x14ac:dyDescent="0.3">
      <c r="F386" s="4"/>
      <c r="G386" s="5"/>
    </row>
    <row r="387" spans="6:7" x14ac:dyDescent="0.3">
      <c r="F387" s="4"/>
      <c r="G387" s="5"/>
    </row>
    <row r="388" spans="6:7" x14ac:dyDescent="0.3">
      <c r="F388" s="4"/>
      <c r="G388" s="5"/>
    </row>
    <row r="389" spans="6:7" x14ac:dyDescent="0.3">
      <c r="F389" s="4"/>
      <c r="G389" s="5"/>
    </row>
    <row r="390" spans="6:7" x14ac:dyDescent="0.3">
      <c r="F390" s="4"/>
      <c r="G390" s="5"/>
    </row>
    <row r="391" spans="6:7" x14ac:dyDescent="0.3">
      <c r="F391" s="4"/>
      <c r="G391" s="5"/>
    </row>
    <row r="392" spans="6:7" x14ac:dyDescent="0.3">
      <c r="F392" s="4"/>
      <c r="G392" s="5"/>
    </row>
    <row r="393" spans="6:7" x14ac:dyDescent="0.3">
      <c r="F393" s="4"/>
      <c r="G393" s="5"/>
    </row>
    <row r="394" spans="6:7" x14ac:dyDescent="0.3">
      <c r="F394" s="4"/>
      <c r="G394" s="5"/>
    </row>
    <row r="395" spans="6:7" x14ac:dyDescent="0.3">
      <c r="F395" s="4"/>
      <c r="G395" s="5"/>
    </row>
    <row r="396" spans="6:7" x14ac:dyDescent="0.3">
      <c r="F396" s="4"/>
      <c r="G396" s="5"/>
    </row>
    <row r="397" spans="6:7" x14ac:dyDescent="0.3">
      <c r="F397" s="4"/>
      <c r="G397" s="5"/>
    </row>
    <row r="398" spans="6:7" x14ac:dyDescent="0.3">
      <c r="F398" s="4"/>
      <c r="G398" s="5"/>
    </row>
    <row r="399" spans="6:7" x14ac:dyDescent="0.3">
      <c r="F399" s="4"/>
      <c r="G399" s="5"/>
    </row>
    <row r="400" spans="6:7" x14ac:dyDescent="0.3">
      <c r="F400" s="4"/>
      <c r="G400" s="5"/>
    </row>
    <row r="401" spans="6:7" x14ac:dyDescent="0.3">
      <c r="F401" s="4"/>
      <c r="G401" s="5"/>
    </row>
    <row r="402" spans="6:7" x14ac:dyDescent="0.3">
      <c r="F402" s="4"/>
      <c r="G402" s="5"/>
    </row>
    <row r="403" spans="6:7" x14ac:dyDescent="0.3">
      <c r="F403" s="4"/>
      <c r="G403" s="5"/>
    </row>
    <row r="404" spans="6:7" x14ac:dyDescent="0.3">
      <c r="F404" s="4"/>
      <c r="G404" s="5"/>
    </row>
    <row r="405" spans="6:7" x14ac:dyDescent="0.3">
      <c r="F405" s="4"/>
      <c r="G405" s="5"/>
    </row>
    <row r="406" spans="6:7" x14ac:dyDescent="0.3">
      <c r="F406" s="4"/>
      <c r="G406" s="5"/>
    </row>
    <row r="407" spans="6:7" x14ac:dyDescent="0.3">
      <c r="F407" s="4"/>
      <c r="G407" s="5"/>
    </row>
    <row r="408" spans="6:7" x14ac:dyDescent="0.3">
      <c r="F408" s="4"/>
      <c r="G408" s="5"/>
    </row>
    <row r="409" spans="6:7" x14ac:dyDescent="0.3">
      <c r="F409" s="4"/>
      <c r="G409" s="5"/>
    </row>
    <row r="410" spans="6:7" x14ac:dyDescent="0.3">
      <c r="F410" s="4"/>
      <c r="G410" s="5"/>
    </row>
    <row r="411" spans="6:7" x14ac:dyDescent="0.3">
      <c r="F411" s="4"/>
      <c r="G411" s="5"/>
    </row>
    <row r="412" spans="6:7" x14ac:dyDescent="0.3">
      <c r="F412" s="4"/>
      <c r="G412" s="5"/>
    </row>
    <row r="413" spans="6:7" x14ac:dyDescent="0.3">
      <c r="F413" s="4"/>
      <c r="G413" s="5"/>
    </row>
    <row r="414" spans="6:7" x14ac:dyDescent="0.3">
      <c r="F414" s="4"/>
      <c r="G414" s="5"/>
    </row>
    <row r="415" spans="6:7" x14ac:dyDescent="0.3">
      <c r="F415" s="4"/>
      <c r="G415" s="5"/>
    </row>
    <row r="416" spans="6:7" x14ac:dyDescent="0.3">
      <c r="F416" s="4"/>
      <c r="G416" s="5"/>
    </row>
    <row r="417" spans="6:7" x14ac:dyDescent="0.3">
      <c r="F417" s="4"/>
      <c r="G417" s="5"/>
    </row>
    <row r="418" spans="6:7" x14ac:dyDescent="0.3">
      <c r="F418" s="4"/>
      <c r="G418" s="5"/>
    </row>
    <row r="419" spans="6:7" x14ac:dyDescent="0.3">
      <c r="F419" s="4"/>
      <c r="G419" s="5"/>
    </row>
    <row r="420" spans="6:7" x14ac:dyDescent="0.3">
      <c r="F420" s="4"/>
      <c r="G420" s="5"/>
    </row>
    <row r="421" spans="6:7" x14ac:dyDescent="0.3">
      <c r="F421" s="4"/>
      <c r="G421" s="5"/>
    </row>
    <row r="422" spans="6:7" x14ac:dyDescent="0.3">
      <c r="F422" s="4"/>
      <c r="G422" s="5"/>
    </row>
    <row r="423" spans="6:7" x14ac:dyDescent="0.3">
      <c r="F423" s="4"/>
      <c r="G423" s="5"/>
    </row>
    <row r="424" spans="6:7" x14ac:dyDescent="0.3">
      <c r="F424" s="4"/>
      <c r="G424" s="5"/>
    </row>
    <row r="425" spans="6:7" x14ac:dyDescent="0.3">
      <c r="F425" s="4"/>
      <c r="G425" s="5"/>
    </row>
    <row r="426" spans="6:7" x14ac:dyDescent="0.3">
      <c r="F426" s="4"/>
      <c r="G426" s="5"/>
    </row>
    <row r="427" spans="6:7" x14ac:dyDescent="0.3">
      <c r="F427" s="4"/>
      <c r="G427" s="5"/>
    </row>
    <row r="428" spans="6:7" x14ac:dyDescent="0.3">
      <c r="F428" s="4"/>
      <c r="G428" s="5"/>
    </row>
    <row r="429" spans="6:7" x14ac:dyDescent="0.3">
      <c r="F429" s="4"/>
      <c r="G429" s="5"/>
    </row>
    <row r="430" spans="6:7" x14ac:dyDescent="0.3">
      <c r="F430" s="4"/>
      <c r="G430" s="5"/>
    </row>
    <row r="431" spans="6:7" x14ac:dyDescent="0.3">
      <c r="F431" s="4"/>
      <c r="G431" s="5"/>
    </row>
    <row r="432" spans="6:7" x14ac:dyDescent="0.3">
      <c r="F432" s="4"/>
      <c r="G432" s="5"/>
    </row>
    <row r="433" spans="6:7" x14ac:dyDescent="0.3">
      <c r="F433" s="4"/>
      <c r="G433" s="5"/>
    </row>
    <row r="434" spans="6:7" x14ac:dyDescent="0.3">
      <c r="F434" s="4"/>
      <c r="G434" s="5"/>
    </row>
    <row r="435" spans="6:7" x14ac:dyDescent="0.3">
      <c r="F435" s="4"/>
      <c r="G435" s="5"/>
    </row>
    <row r="436" spans="6:7" x14ac:dyDescent="0.3">
      <c r="F436" s="4"/>
      <c r="G436" s="5"/>
    </row>
    <row r="437" spans="6:7" x14ac:dyDescent="0.3">
      <c r="F437" s="4"/>
      <c r="G437" s="5"/>
    </row>
    <row r="438" spans="6:7" x14ac:dyDescent="0.3">
      <c r="F438" s="4"/>
      <c r="G438" s="5"/>
    </row>
    <row r="439" spans="6:7" x14ac:dyDescent="0.3">
      <c r="F439" s="4"/>
      <c r="G439" s="5"/>
    </row>
    <row r="440" spans="6:7" x14ac:dyDescent="0.3">
      <c r="F440" s="4"/>
      <c r="G440" s="5"/>
    </row>
    <row r="441" spans="6:7" x14ac:dyDescent="0.3">
      <c r="F441" s="4"/>
      <c r="G441" s="5"/>
    </row>
    <row r="442" spans="6:7" x14ac:dyDescent="0.3">
      <c r="F442" s="4"/>
      <c r="G442" s="5"/>
    </row>
    <row r="443" spans="6:7" x14ac:dyDescent="0.3">
      <c r="F443" s="4"/>
      <c r="G443" s="5"/>
    </row>
    <row r="444" spans="6:7" x14ac:dyDescent="0.3">
      <c r="F444" s="4"/>
      <c r="G444" s="5"/>
    </row>
    <row r="445" spans="6:7" x14ac:dyDescent="0.3">
      <c r="F445" s="4"/>
      <c r="G445" s="5"/>
    </row>
    <row r="446" spans="6:7" x14ac:dyDescent="0.3">
      <c r="F446" s="4"/>
      <c r="G446" s="5"/>
    </row>
    <row r="447" spans="6:7" x14ac:dyDescent="0.3">
      <c r="F447" s="4"/>
      <c r="G447" s="5"/>
    </row>
    <row r="448" spans="6:7" x14ac:dyDescent="0.3">
      <c r="F448" s="4"/>
      <c r="G448" s="5"/>
    </row>
    <row r="449" spans="6:7" x14ac:dyDescent="0.3">
      <c r="F449" s="4"/>
      <c r="G449" s="5"/>
    </row>
    <row r="450" spans="6:7" x14ac:dyDescent="0.3">
      <c r="F450" s="4"/>
      <c r="G450" s="5"/>
    </row>
    <row r="451" spans="6:7" x14ac:dyDescent="0.3">
      <c r="F451" s="4"/>
      <c r="G451" s="5"/>
    </row>
    <row r="452" spans="6:7" x14ac:dyDescent="0.3">
      <c r="F452" s="4"/>
      <c r="G452" s="5"/>
    </row>
    <row r="453" spans="6:7" x14ac:dyDescent="0.3">
      <c r="F453" s="4"/>
      <c r="G453" s="5"/>
    </row>
    <row r="454" spans="6:7" x14ac:dyDescent="0.3">
      <c r="F454" s="4"/>
      <c r="G454" s="5"/>
    </row>
    <row r="455" spans="6:7" x14ac:dyDescent="0.3">
      <c r="F455" s="4"/>
      <c r="G455" s="5"/>
    </row>
    <row r="456" spans="6:7" x14ac:dyDescent="0.3">
      <c r="F456" s="4"/>
      <c r="G456" s="5"/>
    </row>
    <row r="457" spans="6:7" x14ac:dyDescent="0.3">
      <c r="F457" s="4"/>
      <c r="G457" s="5"/>
    </row>
    <row r="458" spans="6:7" x14ac:dyDescent="0.3">
      <c r="F458" s="4"/>
      <c r="G458" s="5"/>
    </row>
    <row r="459" spans="6:7" x14ac:dyDescent="0.3">
      <c r="F459" s="4"/>
      <c r="G459" s="5"/>
    </row>
    <row r="460" spans="6:7" x14ac:dyDescent="0.3">
      <c r="F460" s="4"/>
      <c r="G460" s="5"/>
    </row>
    <row r="461" spans="6:7" x14ac:dyDescent="0.3">
      <c r="F461" s="4"/>
      <c r="G461" s="5"/>
    </row>
    <row r="462" spans="6:7" x14ac:dyDescent="0.3">
      <c r="F462" s="4"/>
      <c r="G462" s="5"/>
    </row>
    <row r="463" spans="6:7" x14ac:dyDescent="0.3">
      <c r="F463" s="4"/>
      <c r="G463" s="5"/>
    </row>
    <row r="464" spans="6:7" x14ac:dyDescent="0.3">
      <c r="F464" s="4"/>
      <c r="G464" s="5"/>
    </row>
    <row r="465" spans="6:7" x14ac:dyDescent="0.3">
      <c r="F465" s="4"/>
      <c r="G465" s="5"/>
    </row>
    <row r="466" spans="6:7" x14ac:dyDescent="0.3">
      <c r="F466" s="4"/>
      <c r="G466" s="5"/>
    </row>
    <row r="467" spans="6:7" x14ac:dyDescent="0.3">
      <c r="F467" s="4"/>
      <c r="G467" s="5"/>
    </row>
    <row r="468" spans="6:7" x14ac:dyDescent="0.3">
      <c r="F468" s="4"/>
      <c r="G468" s="5"/>
    </row>
    <row r="469" spans="6:7" x14ac:dyDescent="0.3">
      <c r="F469" s="4"/>
      <c r="G469" s="5"/>
    </row>
    <row r="470" spans="6:7" x14ac:dyDescent="0.3">
      <c r="F470" s="4"/>
      <c r="G470" s="5"/>
    </row>
    <row r="471" spans="6:7" x14ac:dyDescent="0.3">
      <c r="F471" s="4"/>
      <c r="G471" s="5"/>
    </row>
    <row r="472" spans="6:7" x14ac:dyDescent="0.3">
      <c r="F472" s="4"/>
      <c r="G472" s="5"/>
    </row>
    <row r="473" spans="6:7" x14ac:dyDescent="0.3">
      <c r="F473" s="4"/>
      <c r="G473" s="5"/>
    </row>
    <row r="474" spans="6:7" x14ac:dyDescent="0.3">
      <c r="F474" s="4"/>
      <c r="G474" s="5"/>
    </row>
    <row r="475" spans="6:7" x14ac:dyDescent="0.3">
      <c r="F475" s="4"/>
      <c r="G475" s="5"/>
    </row>
    <row r="476" spans="6:7" x14ac:dyDescent="0.3">
      <c r="F476" s="4"/>
      <c r="G476" s="5"/>
    </row>
    <row r="477" spans="6:7" x14ac:dyDescent="0.3">
      <c r="F477" s="4"/>
      <c r="G477" s="5"/>
    </row>
    <row r="478" spans="6:7" x14ac:dyDescent="0.3">
      <c r="F478" s="4"/>
      <c r="G478" s="5"/>
    </row>
    <row r="479" spans="6:7" x14ac:dyDescent="0.3">
      <c r="F479" s="4"/>
      <c r="G479" s="5"/>
    </row>
    <row r="480" spans="6:7" x14ac:dyDescent="0.3">
      <c r="F480" s="4"/>
      <c r="G480" s="5"/>
    </row>
    <row r="481" spans="6:7" x14ac:dyDescent="0.3">
      <c r="F481" s="4"/>
      <c r="G481" s="5"/>
    </row>
    <row r="482" spans="6:7" x14ac:dyDescent="0.3">
      <c r="F482" s="4"/>
      <c r="G482" s="5"/>
    </row>
    <row r="483" spans="6:7" x14ac:dyDescent="0.3">
      <c r="F483" s="4"/>
      <c r="G483" s="5"/>
    </row>
    <row r="484" spans="6:7" x14ac:dyDescent="0.3">
      <c r="F484" s="4"/>
      <c r="G484" s="5"/>
    </row>
    <row r="485" spans="6:7" x14ac:dyDescent="0.3">
      <c r="F485" s="4"/>
      <c r="G485" s="5"/>
    </row>
    <row r="486" spans="6:7" x14ac:dyDescent="0.3">
      <c r="F486" s="4"/>
      <c r="G486" s="5"/>
    </row>
    <row r="487" spans="6:7" x14ac:dyDescent="0.3">
      <c r="F487" s="4"/>
      <c r="G487" s="5"/>
    </row>
    <row r="488" spans="6:7" x14ac:dyDescent="0.3">
      <c r="F488" s="4"/>
      <c r="G488" s="5"/>
    </row>
    <row r="489" spans="6:7" x14ac:dyDescent="0.3">
      <c r="F489" s="4"/>
      <c r="G489" s="5"/>
    </row>
    <row r="490" spans="6:7" x14ac:dyDescent="0.3">
      <c r="F490" s="4"/>
      <c r="G490" s="5"/>
    </row>
    <row r="491" spans="6:7" x14ac:dyDescent="0.3">
      <c r="F491" s="4"/>
      <c r="G491" s="5"/>
    </row>
    <row r="492" spans="6:7" x14ac:dyDescent="0.3">
      <c r="F492" s="4"/>
      <c r="G492" s="5"/>
    </row>
    <row r="493" spans="6:7" x14ac:dyDescent="0.3">
      <c r="F493" s="4"/>
      <c r="G493" s="5"/>
    </row>
    <row r="494" spans="6:7" x14ac:dyDescent="0.3">
      <c r="F494" s="4"/>
      <c r="G494" s="5"/>
    </row>
    <row r="495" spans="6:7" x14ac:dyDescent="0.3">
      <c r="F495" s="4"/>
      <c r="G495" s="5"/>
    </row>
    <row r="496" spans="6:7" x14ac:dyDescent="0.3">
      <c r="F496" s="4"/>
      <c r="G496" s="5"/>
    </row>
    <row r="497" spans="6:7" x14ac:dyDescent="0.3">
      <c r="F497" s="4"/>
      <c r="G497" s="5"/>
    </row>
    <row r="498" spans="6:7" x14ac:dyDescent="0.3">
      <c r="F498" s="4"/>
      <c r="G498" s="5"/>
    </row>
    <row r="499" spans="6:7" x14ac:dyDescent="0.3">
      <c r="F499" s="4"/>
      <c r="G499" s="5"/>
    </row>
    <row r="500" spans="6:7" x14ac:dyDescent="0.3">
      <c r="F500" s="4"/>
      <c r="G500" s="5"/>
    </row>
    <row r="501" spans="6:7" x14ac:dyDescent="0.3">
      <c r="F501" s="4"/>
      <c r="G501" s="5"/>
    </row>
    <row r="502" spans="6:7" x14ac:dyDescent="0.3">
      <c r="F502" s="4"/>
      <c r="G502" s="5"/>
    </row>
    <row r="503" spans="6:7" x14ac:dyDescent="0.3">
      <c r="F503" s="4"/>
      <c r="G503" s="5"/>
    </row>
    <row r="504" spans="6:7" x14ac:dyDescent="0.3">
      <c r="F504" s="4"/>
      <c r="G504" s="5"/>
    </row>
    <row r="505" spans="6:7" x14ac:dyDescent="0.3">
      <c r="F505" s="4"/>
      <c r="G505" s="5"/>
    </row>
    <row r="506" spans="6:7" x14ac:dyDescent="0.3">
      <c r="F506" s="4"/>
      <c r="G506" s="5"/>
    </row>
    <row r="507" spans="6:7" x14ac:dyDescent="0.3">
      <c r="F507" s="4"/>
      <c r="G507" s="5"/>
    </row>
    <row r="508" spans="6:7" x14ac:dyDescent="0.3">
      <c r="F508" s="4"/>
      <c r="G508" s="5"/>
    </row>
    <row r="509" spans="6:7" x14ac:dyDescent="0.3">
      <c r="F509" s="4"/>
      <c r="G509" s="5"/>
    </row>
    <row r="510" spans="6:7" x14ac:dyDescent="0.3">
      <c r="F510" s="4"/>
      <c r="G510" s="5"/>
    </row>
    <row r="511" spans="6:7" x14ac:dyDescent="0.3">
      <c r="F511" s="4"/>
      <c r="G511" s="5"/>
    </row>
    <row r="512" spans="6:7" x14ac:dyDescent="0.3">
      <c r="F512" s="4"/>
      <c r="G512" s="5"/>
    </row>
    <row r="513" spans="6:7" x14ac:dyDescent="0.3">
      <c r="F513" s="4"/>
      <c r="G513" s="5"/>
    </row>
    <row r="514" spans="6:7" x14ac:dyDescent="0.3">
      <c r="F514" s="4"/>
      <c r="G514" s="5"/>
    </row>
    <row r="515" spans="6:7" x14ac:dyDescent="0.3">
      <c r="F515" s="4"/>
      <c r="G515" s="5"/>
    </row>
    <row r="516" spans="6:7" x14ac:dyDescent="0.3">
      <c r="F516" s="4"/>
      <c r="G516" s="5"/>
    </row>
    <row r="517" spans="6:7" x14ac:dyDescent="0.3">
      <c r="F517" s="4"/>
      <c r="G517" s="5"/>
    </row>
    <row r="518" spans="6:7" x14ac:dyDescent="0.3">
      <c r="F518" s="4"/>
      <c r="G518" s="5"/>
    </row>
    <row r="519" spans="6:7" x14ac:dyDescent="0.3">
      <c r="F519" s="4"/>
      <c r="G519" s="5"/>
    </row>
    <row r="520" spans="6:7" x14ac:dyDescent="0.3">
      <c r="F520" s="4"/>
      <c r="G520" s="5"/>
    </row>
    <row r="521" spans="6:7" x14ac:dyDescent="0.3">
      <c r="F521" s="4"/>
      <c r="G521" s="5"/>
    </row>
    <row r="522" spans="6:7" x14ac:dyDescent="0.3">
      <c r="F522" s="4"/>
      <c r="G522" s="5"/>
    </row>
    <row r="523" spans="6:7" x14ac:dyDescent="0.3">
      <c r="F523" s="4"/>
      <c r="G523" s="5"/>
    </row>
    <row r="524" spans="6:7" x14ac:dyDescent="0.3">
      <c r="F524" s="4"/>
      <c r="G524" s="5"/>
    </row>
    <row r="525" spans="6:7" x14ac:dyDescent="0.3">
      <c r="F525" s="4"/>
      <c r="G525" s="5"/>
    </row>
    <row r="526" spans="6:7" x14ac:dyDescent="0.3">
      <c r="F526" s="4"/>
      <c r="G526" s="5"/>
    </row>
    <row r="527" spans="6:7" x14ac:dyDescent="0.3">
      <c r="F527" s="4"/>
      <c r="G527" s="5"/>
    </row>
    <row r="528" spans="6:7" x14ac:dyDescent="0.3">
      <c r="F528" s="4"/>
      <c r="G528" s="5"/>
    </row>
    <row r="529" spans="6:7" x14ac:dyDescent="0.3">
      <c r="F529" s="4"/>
      <c r="G529" s="5"/>
    </row>
    <row r="530" spans="6:7" x14ac:dyDescent="0.3">
      <c r="F530" s="4"/>
      <c r="G530" s="5"/>
    </row>
    <row r="531" spans="6:7" x14ac:dyDescent="0.3">
      <c r="F531" s="4"/>
      <c r="G531" s="5"/>
    </row>
    <row r="532" spans="6:7" x14ac:dyDescent="0.3">
      <c r="F532" s="4"/>
      <c r="G532" s="5"/>
    </row>
    <row r="533" spans="6:7" x14ac:dyDescent="0.3">
      <c r="F533" s="4"/>
      <c r="G533" s="5"/>
    </row>
    <row r="534" spans="6:7" x14ac:dyDescent="0.3">
      <c r="F534" s="4"/>
      <c r="G534" s="5"/>
    </row>
    <row r="535" spans="6:7" x14ac:dyDescent="0.3">
      <c r="F535" s="4"/>
      <c r="G535" s="5"/>
    </row>
    <row r="536" spans="6:7" x14ac:dyDescent="0.3">
      <c r="F536" s="4"/>
      <c r="G536" s="5"/>
    </row>
    <row r="537" spans="6:7" x14ac:dyDescent="0.3">
      <c r="F537" s="4"/>
      <c r="G537" s="5"/>
    </row>
    <row r="538" spans="6:7" x14ac:dyDescent="0.3">
      <c r="F538" s="4"/>
      <c r="G538" s="5"/>
    </row>
    <row r="539" spans="6:7" x14ac:dyDescent="0.3">
      <c r="F539" s="4"/>
      <c r="G539" s="5"/>
    </row>
    <row r="540" spans="6:7" x14ac:dyDescent="0.3">
      <c r="F540" s="4"/>
      <c r="G540" s="5"/>
    </row>
    <row r="541" spans="6:7" x14ac:dyDescent="0.3">
      <c r="F541" s="4"/>
      <c r="G541" s="5"/>
    </row>
    <row r="542" spans="6:7" x14ac:dyDescent="0.3">
      <c r="F542" s="4"/>
      <c r="G542" s="5"/>
    </row>
    <row r="543" spans="6:7" x14ac:dyDescent="0.3">
      <c r="F543" s="4"/>
      <c r="G543" s="5"/>
    </row>
    <row r="544" spans="6:7" x14ac:dyDescent="0.3">
      <c r="F544" s="4"/>
      <c r="G544" s="5"/>
    </row>
    <row r="545" spans="6:7" x14ac:dyDescent="0.3">
      <c r="F545" s="4"/>
      <c r="G545" s="5"/>
    </row>
    <row r="546" spans="6:7" x14ac:dyDescent="0.3">
      <c r="F546" s="4"/>
      <c r="G546" s="5"/>
    </row>
    <row r="547" spans="6:7" x14ac:dyDescent="0.3">
      <c r="F547" s="4"/>
      <c r="G547" s="5"/>
    </row>
    <row r="548" spans="6:7" x14ac:dyDescent="0.3">
      <c r="F548" s="4"/>
      <c r="G548" s="5"/>
    </row>
    <row r="549" spans="6:7" x14ac:dyDescent="0.3">
      <c r="F549" s="4"/>
      <c r="G549" s="5"/>
    </row>
    <row r="550" spans="6:7" x14ac:dyDescent="0.3">
      <c r="F550" s="4"/>
      <c r="G550" s="5"/>
    </row>
    <row r="551" spans="6:7" x14ac:dyDescent="0.3">
      <c r="F551" s="4"/>
      <c r="G551" s="5"/>
    </row>
    <row r="552" spans="6:7" x14ac:dyDescent="0.3">
      <c r="F552" s="4"/>
      <c r="G552" s="5"/>
    </row>
    <row r="553" spans="6:7" x14ac:dyDescent="0.3">
      <c r="F553" s="4"/>
      <c r="G553" s="5"/>
    </row>
    <row r="554" spans="6:7" x14ac:dyDescent="0.3">
      <c r="F554" s="4"/>
      <c r="G554" s="5"/>
    </row>
    <row r="555" spans="6:7" x14ac:dyDescent="0.3">
      <c r="F555" s="4"/>
      <c r="G555" s="5"/>
    </row>
    <row r="556" spans="6:7" x14ac:dyDescent="0.3">
      <c r="F556" s="4"/>
      <c r="G556" s="5"/>
    </row>
    <row r="557" spans="6:7" x14ac:dyDescent="0.3">
      <c r="F557" s="4"/>
      <c r="G557" s="5"/>
    </row>
    <row r="558" spans="6:7" x14ac:dyDescent="0.3">
      <c r="F558" s="4"/>
      <c r="G558" s="5"/>
    </row>
    <row r="559" spans="6:7" x14ac:dyDescent="0.3">
      <c r="F559" s="4"/>
      <c r="G559" s="5"/>
    </row>
    <row r="560" spans="6:7" x14ac:dyDescent="0.3">
      <c r="F560" s="4"/>
      <c r="G560" s="5"/>
    </row>
    <row r="561" spans="6:7" x14ac:dyDescent="0.3">
      <c r="F561" s="4"/>
      <c r="G561" s="5"/>
    </row>
    <row r="562" spans="6:7" x14ac:dyDescent="0.3">
      <c r="F562" s="4"/>
      <c r="G562" s="5"/>
    </row>
    <row r="563" spans="6:7" x14ac:dyDescent="0.3">
      <c r="F563" s="4"/>
      <c r="G563" s="5"/>
    </row>
    <row r="564" spans="6:7" x14ac:dyDescent="0.3">
      <c r="F564" s="4"/>
      <c r="G564" s="5"/>
    </row>
    <row r="565" spans="6:7" x14ac:dyDescent="0.3">
      <c r="F565" s="4"/>
      <c r="G565" s="5"/>
    </row>
    <row r="566" spans="6:7" x14ac:dyDescent="0.3">
      <c r="F566" s="4"/>
      <c r="G566" s="5"/>
    </row>
    <row r="567" spans="6:7" x14ac:dyDescent="0.3">
      <c r="F567" s="4"/>
      <c r="G567" s="5"/>
    </row>
    <row r="568" spans="6:7" x14ac:dyDescent="0.3">
      <c r="F568" s="4"/>
      <c r="G568" s="5"/>
    </row>
    <row r="569" spans="6:7" x14ac:dyDescent="0.3">
      <c r="F569" s="4"/>
      <c r="G569" s="5"/>
    </row>
    <row r="570" spans="6:7" x14ac:dyDescent="0.3">
      <c r="F570" s="4"/>
      <c r="G570" s="5"/>
    </row>
    <row r="571" spans="6:7" x14ac:dyDescent="0.3">
      <c r="F571" s="4"/>
      <c r="G571" s="5"/>
    </row>
    <row r="572" spans="6:7" x14ac:dyDescent="0.3">
      <c r="F572" s="4"/>
      <c r="G572" s="5"/>
    </row>
    <row r="573" spans="6:7" x14ac:dyDescent="0.3">
      <c r="F573" s="4"/>
      <c r="G573" s="5"/>
    </row>
    <row r="574" spans="6:7" x14ac:dyDescent="0.3">
      <c r="F574" s="4"/>
      <c r="G574" s="5"/>
    </row>
    <row r="575" spans="6:7" x14ac:dyDescent="0.3">
      <c r="F575" s="4"/>
      <c r="G575" s="5"/>
    </row>
    <row r="576" spans="6:7" x14ac:dyDescent="0.3">
      <c r="F576" s="4"/>
      <c r="G576" s="5"/>
    </row>
    <row r="577" spans="6:7" x14ac:dyDescent="0.3">
      <c r="F577" s="4"/>
      <c r="G577" s="5"/>
    </row>
    <row r="578" spans="6:7" x14ac:dyDescent="0.3">
      <c r="F578" s="4"/>
      <c r="G578" s="5"/>
    </row>
    <row r="579" spans="6:7" x14ac:dyDescent="0.3">
      <c r="F579" s="4"/>
      <c r="G579" s="5"/>
    </row>
    <row r="580" spans="6:7" x14ac:dyDescent="0.3">
      <c r="F580" s="4"/>
      <c r="G580" s="5"/>
    </row>
    <row r="581" spans="6:7" x14ac:dyDescent="0.3">
      <c r="F581" s="4"/>
      <c r="G581" s="5"/>
    </row>
    <row r="582" spans="6:7" x14ac:dyDescent="0.3">
      <c r="F582" s="4"/>
      <c r="G582" s="5"/>
    </row>
    <row r="583" spans="6:7" x14ac:dyDescent="0.3">
      <c r="F583" s="4"/>
      <c r="G583" s="5"/>
    </row>
    <row r="584" spans="6:7" x14ac:dyDescent="0.3">
      <c r="F584" s="4"/>
      <c r="G584" s="5"/>
    </row>
    <row r="585" spans="6:7" x14ac:dyDescent="0.3">
      <c r="F585" s="4"/>
      <c r="G585" s="5"/>
    </row>
    <row r="586" spans="6:7" x14ac:dyDescent="0.3">
      <c r="F586" s="4"/>
      <c r="G586" s="5"/>
    </row>
    <row r="587" spans="6:7" x14ac:dyDescent="0.3">
      <c r="F587" s="4"/>
      <c r="G587" s="5"/>
    </row>
    <row r="588" spans="6:7" x14ac:dyDescent="0.3">
      <c r="F588" s="4"/>
      <c r="G588" s="5"/>
    </row>
    <row r="589" spans="6:7" x14ac:dyDescent="0.3">
      <c r="F589" s="4"/>
      <c r="G589" s="5"/>
    </row>
    <row r="590" spans="6:7" x14ac:dyDescent="0.3">
      <c r="F590" s="4"/>
      <c r="G590" s="5"/>
    </row>
    <row r="591" spans="6:7" x14ac:dyDescent="0.3">
      <c r="F591" s="4"/>
      <c r="G591" s="5"/>
    </row>
    <row r="592" spans="6:7" x14ac:dyDescent="0.3">
      <c r="F592" s="4"/>
      <c r="G592" s="5"/>
    </row>
    <row r="593" spans="6:7" x14ac:dyDescent="0.3">
      <c r="F593" s="4"/>
      <c r="G593" s="5"/>
    </row>
    <row r="594" spans="6:7" x14ac:dyDescent="0.3">
      <c r="F594" s="4"/>
      <c r="G594" s="5"/>
    </row>
    <row r="595" spans="6:7" x14ac:dyDescent="0.3">
      <c r="F595" s="4"/>
      <c r="G595" s="5"/>
    </row>
    <row r="596" spans="6:7" x14ac:dyDescent="0.3">
      <c r="F596" s="4"/>
      <c r="G596" s="5"/>
    </row>
    <row r="597" spans="6:7" x14ac:dyDescent="0.3">
      <c r="F597" s="4"/>
      <c r="G597" s="5"/>
    </row>
    <row r="598" spans="6:7" x14ac:dyDescent="0.3">
      <c r="F598" s="4"/>
      <c r="G598" s="5"/>
    </row>
    <row r="599" spans="6:7" x14ac:dyDescent="0.3">
      <c r="F599" s="4"/>
      <c r="G599" s="5"/>
    </row>
    <row r="600" spans="6:7" x14ac:dyDescent="0.3">
      <c r="F600" s="4"/>
      <c r="G600" s="5"/>
    </row>
    <row r="601" spans="6:7" x14ac:dyDescent="0.3">
      <c r="F601" s="4"/>
      <c r="G601" s="5"/>
    </row>
    <row r="602" spans="6:7" x14ac:dyDescent="0.3">
      <c r="F602" s="4"/>
      <c r="G602" s="5"/>
    </row>
    <row r="603" spans="6:7" x14ac:dyDescent="0.3">
      <c r="F603" s="4"/>
      <c r="G603" s="5"/>
    </row>
    <row r="604" spans="6:7" x14ac:dyDescent="0.3">
      <c r="F604" s="4"/>
      <c r="G604" s="5"/>
    </row>
    <row r="605" spans="6:7" x14ac:dyDescent="0.3">
      <c r="F605" s="4"/>
      <c r="G605" s="5"/>
    </row>
    <row r="606" spans="6:7" x14ac:dyDescent="0.3">
      <c r="F606" s="4"/>
      <c r="G606" s="5"/>
    </row>
    <row r="607" spans="6:7" x14ac:dyDescent="0.3">
      <c r="F607" s="4"/>
      <c r="G607" s="5"/>
    </row>
    <row r="608" spans="6:7" x14ac:dyDescent="0.3">
      <c r="F608" s="4"/>
      <c r="G608" s="5"/>
    </row>
    <row r="609" spans="6:7" x14ac:dyDescent="0.3">
      <c r="F609" s="4"/>
      <c r="G609" s="5"/>
    </row>
    <row r="610" spans="6:7" x14ac:dyDescent="0.3">
      <c r="F610" s="4"/>
      <c r="G610" s="5"/>
    </row>
    <row r="611" spans="6:7" x14ac:dyDescent="0.3">
      <c r="F611" s="4"/>
      <c r="G611" s="5"/>
    </row>
    <row r="612" spans="6:7" x14ac:dyDescent="0.3">
      <c r="F612" s="4"/>
      <c r="G612" s="5"/>
    </row>
    <row r="613" spans="6:7" x14ac:dyDescent="0.3">
      <c r="F613" s="4"/>
      <c r="G613" s="5"/>
    </row>
    <row r="614" spans="6:7" x14ac:dyDescent="0.3">
      <c r="F614" s="4"/>
      <c r="G614" s="5"/>
    </row>
    <row r="615" spans="6:7" x14ac:dyDescent="0.3">
      <c r="F615" s="4"/>
      <c r="G615" s="5"/>
    </row>
    <row r="616" spans="6:7" x14ac:dyDescent="0.3">
      <c r="F616" s="4"/>
      <c r="G616" s="5"/>
    </row>
    <row r="617" spans="6:7" x14ac:dyDescent="0.3">
      <c r="F617" s="4"/>
      <c r="G617" s="5"/>
    </row>
    <row r="618" spans="6:7" x14ac:dyDescent="0.3">
      <c r="F618" s="4"/>
      <c r="G618" s="5"/>
    </row>
    <row r="619" spans="6:7" x14ac:dyDescent="0.3">
      <c r="F619" s="4"/>
      <c r="G619" s="5"/>
    </row>
    <row r="620" spans="6:7" x14ac:dyDescent="0.3">
      <c r="F620" s="4"/>
      <c r="G620" s="5"/>
    </row>
    <row r="621" spans="6:7" x14ac:dyDescent="0.3">
      <c r="F621" s="4"/>
      <c r="G621" s="5"/>
    </row>
    <row r="622" spans="6:7" x14ac:dyDescent="0.3">
      <c r="F622" s="4"/>
      <c r="G622" s="5"/>
    </row>
    <row r="623" spans="6:7" x14ac:dyDescent="0.3">
      <c r="F623" s="4"/>
      <c r="G623" s="5"/>
    </row>
    <row r="624" spans="6:7" x14ac:dyDescent="0.3">
      <c r="F624" s="4"/>
      <c r="G624" s="5"/>
    </row>
    <row r="625" spans="6:7" x14ac:dyDescent="0.3">
      <c r="F625" s="4"/>
      <c r="G625" s="5"/>
    </row>
    <row r="626" spans="6:7" x14ac:dyDescent="0.3">
      <c r="F626" s="4"/>
      <c r="G626" s="5"/>
    </row>
    <row r="627" spans="6:7" x14ac:dyDescent="0.3">
      <c r="F627" s="4"/>
      <c r="G627" s="5"/>
    </row>
    <row r="628" spans="6:7" x14ac:dyDescent="0.3">
      <c r="F628" s="4"/>
      <c r="G628" s="5"/>
    </row>
    <row r="629" spans="6:7" x14ac:dyDescent="0.3">
      <c r="F629" s="4"/>
      <c r="G629" s="5"/>
    </row>
    <row r="630" spans="6:7" x14ac:dyDescent="0.3">
      <c r="F630" s="4"/>
      <c r="G630" s="5"/>
    </row>
    <row r="631" spans="6:7" x14ac:dyDescent="0.3">
      <c r="F631" s="4"/>
      <c r="G631" s="5"/>
    </row>
    <row r="632" spans="6:7" x14ac:dyDescent="0.3">
      <c r="F632" s="4"/>
      <c r="G632" s="5"/>
    </row>
    <row r="633" spans="6:7" x14ac:dyDescent="0.3">
      <c r="F633" s="4"/>
      <c r="G633" s="5"/>
    </row>
    <row r="634" spans="6:7" x14ac:dyDescent="0.3">
      <c r="F634" s="4"/>
      <c r="G634" s="5"/>
    </row>
    <row r="635" spans="6:7" x14ac:dyDescent="0.3">
      <c r="F635" s="4"/>
      <c r="G635" s="5"/>
    </row>
    <row r="636" spans="6:7" x14ac:dyDescent="0.3">
      <c r="F636" s="4"/>
      <c r="G636" s="5"/>
    </row>
    <row r="637" spans="6:7" x14ac:dyDescent="0.3">
      <c r="F637" s="4"/>
      <c r="G637" s="5"/>
    </row>
    <row r="638" spans="6:7" x14ac:dyDescent="0.3">
      <c r="F638" s="4"/>
      <c r="G638" s="5"/>
    </row>
    <row r="639" spans="6:7" x14ac:dyDescent="0.3">
      <c r="F639" s="4"/>
      <c r="G639" s="5"/>
    </row>
    <row r="640" spans="6:7" x14ac:dyDescent="0.3">
      <c r="F640" s="4"/>
      <c r="G640" s="5"/>
    </row>
    <row r="641" spans="6:7" x14ac:dyDescent="0.3">
      <c r="F641" s="4"/>
      <c r="G641" s="5"/>
    </row>
    <row r="642" spans="6:7" x14ac:dyDescent="0.3">
      <c r="F642" s="4"/>
      <c r="G642" s="5"/>
    </row>
    <row r="643" spans="6:7" x14ac:dyDescent="0.3">
      <c r="F643" s="4"/>
      <c r="G643" s="5"/>
    </row>
    <row r="644" spans="6:7" x14ac:dyDescent="0.3">
      <c r="F644" s="4"/>
      <c r="G644" s="5"/>
    </row>
    <row r="645" spans="6:7" x14ac:dyDescent="0.3">
      <c r="F645" s="4"/>
      <c r="G645" s="5"/>
    </row>
    <row r="646" spans="6:7" x14ac:dyDescent="0.3">
      <c r="F646" s="4"/>
      <c r="G646" s="5"/>
    </row>
    <row r="647" spans="6:7" x14ac:dyDescent="0.3">
      <c r="F647" s="4"/>
      <c r="G647" s="5"/>
    </row>
    <row r="648" spans="6:7" x14ac:dyDescent="0.3">
      <c r="F648" s="4"/>
      <c r="G648" s="5"/>
    </row>
    <row r="649" spans="6:7" x14ac:dyDescent="0.3">
      <c r="F649" s="4"/>
      <c r="G649" s="5"/>
    </row>
    <row r="650" spans="6:7" x14ac:dyDescent="0.3">
      <c r="F650" s="4"/>
      <c r="G650" s="5"/>
    </row>
    <row r="651" spans="6:7" x14ac:dyDescent="0.3">
      <c r="F651" s="4"/>
      <c r="G651" s="5"/>
    </row>
    <row r="652" spans="6:7" x14ac:dyDescent="0.3">
      <c r="F652" s="4"/>
      <c r="G652" s="5"/>
    </row>
    <row r="653" spans="6:7" x14ac:dyDescent="0.3">
      <c r="F653" s="4"/>
      <c r="G653" s="5"/>
    </row>
    <row r="654" spans="6:7" x14ac:dyDescent="0.3">
      <c r="F654" s="4"/>
      <c r="G654" s="5"/>
    </row>
    <row r="655" spans="6:7" x14ac:dyDescent="0.3">
      <c r="F655" s="4"/>
      <c r="G655" s="5"/>
    </row>
    <row r="656" spans="6:7" x14ac:dyDescent="0.3">
      <c r="F656" s="4"/>
      <c r="G656" s="5"/>
    </row>
    <row r="657" spans="6:7" x14ac:dyDescent="0.3">
      <c r="F657" s="4"/>
      <c r="G657" s="5"/>
    </row>
    <row r="658" spans="6:7" x14ac:dyDescent="0.3">
      <c r="F658" s="4"/>
      <c r="G658" s="5"/>
    </row>
  </sheetData>
  <phoneticPr fontId="4" type="noConversion"/>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729D0-5AAA-4B26-BFD8-5F36A3E02C51}">
  <dimension ref="A1:J15"/>
  <sheetViews>
    <sheetView workbookViewId="0">
      <selection activeCell="J13" sqref="J13"/>
    </sheetView>
  </sheetViews>
  <sheetFormatPr defaultRowHeight="14.4" x14ac:dyDescent="0.3"/>
  <sheetData>
    <row r="1" spans="1:10" ht="18" x14ac:dyDescent="0.35">
      <c r="A1" s="26" t="s">
        <v>59</v>
      </c>
      <c r="B1" s="26"/>
      <c r="C1" s="26"/>
      <c r="D1" s="26"/>
      <c r="E1" s="26"/>
      <c r="F1" s="26"/>
      <c r="G1" s="26"/>
      <c r="H1" s="26"/>
    </row>
    <row r="2" spans="1:10" x14ac:dyDescent="0.3">
      <c r="A2" s="27" t="s">
        <v>58</v>
      </c>
      <c r="B2" s="27"/>
      <c r="C2" s="27"/>
      <c r="D2" s="27"/>
      <c r="E2" s="27"/>
      <c r="F2" s="27"/>
      <c r="G2" s="27"/>
      <c r="H2" s="27"/>
    </row>
    <row r="3" spans="1:10" x14ac:dyDescent="0.3">
      <c r="A3" s="12"/>
      <c r="B3" s="12"/>
      <c r="C3" s="12"/>
      <c r="D3" s="12"/>
      <c r="E3" s="12"/>
      <c r="F3" s="12"/>
      <c r="G3" s="12"/>
      <c r="H3" s="12"/>
    </row>
    <row r="5" spans="1:10" x14ac:dyDescent="0.3">
      <c r="D5" t="s">
        <v>1</v>
      </c>
      <c r="E5" t="s">
        <v>50</v>
      </c>
    </row>
    <row r="6" spans="1:10" x14ac:dyDescent="0.3">
      <c r="C6" t="s">
        <v>56</v>
      </c>
      <c r="D6">
        <f>AVERAGE(Data[Amount])</f>
        <v>4136.2299999999996</v>
      </c>
      <c r="E6">
        <f>AVERAGE(Data[Units])</f>
        <v>152.19999999999999</v>
      </c>
      <c r="J6" t="s">
        <v>85</v>
      </c>
    </row>
    <row r="7" spans="1:10" x14ac:dyDescent="0.3">
      <c r="C7" t="s">
        <v>57</v>
      </c>
      <c r="D7">
        <f>MEDIAN(Data[Amount])</f>
        <v>3437</v>
      </c>
      <c r="E7">
        <f>MEDIAN(Data[Units])</f>
        <v>124.5</v>
      </c>
      <c r="J7" t="s">
        <v>86</v>
      </c>
    </row>
    <row r="8" spans="1:10" x14ac:dyDescent="0.3">
      <c r="C8" t="s">
        <v>60</v>
      </c>
      <c r="D8">
        <f>MIN(Data[Amount])</f>
        <v>0</v>
      </c>
      <c r="E8">
        <f>MIN(Data[Units])</f>
        <v>0</v>
      </c>
      <c r="J8" t="s">
        <v>87</v>
      </c>
    </row>
    <row r="9" spans="1:10" x14ac:dyDescent="0.3">
      <c r="C9" t="s">
        <v>61</v>
      </c>
      <c r="D9">
        <f>MAX(Data[Amount])</f>
        <v>16184</v>
      </c>
      <c r="E9">
        <f>MAX(Data[Units])</f>
        <v>525</v>
      </c>
      <c r="J9" t="s">
        <v>88</v>
      </c>
    </row>
    <row r="10" spans="1:10" x14ac:dyDescent="0.3">
      <c r="C10" t="s">
        <v>62</v>
      </c>
      <c r="D10">
        <f>D9-D8</f>
        <v>16184</v>
      </c>
      <c r="E10">
        <f>E9-E8</f>
        <v>525</v>
      </c>
      <c r="J10" t="s">
        <v>89</v>
      </c>
    </row>
    <row r="12" spans="1:10" x14ac:dyDescent="0.3">
      <c r="C12" t="s">
        <v>63</v>
      </c>
      <c r="D12">
        <f>_xlfn.PERCENTILE.EXC(Data[Amount],0.25)</f>
        <v>1652</v>
      </c>
      <c r="E12">
        <f>_xlfn.PERCENTILE.EXC(Data[Units],0.25)</f>
        <v>54</v>
      </c>
      <c r="J12" t="s">
        <v>90</v>
      </c>
    </row>
    <row r="13" spans="1:10" x14ac:dyDescent="0.3">
      <c r="C13" t="s">
        <v>64</v>
      </c>
      <c r="D13">
        <f>_xlfn.PERCENTILE.EXC(Data[Amount],0.75)</f>
        <v>6245.75</v>
      </c>
      <c r="E13">
        <f>_xlfn.PERCENTILE.EXC(Data[Units],0.75)</f>
        <v>223.5</v>
      </c>
      <c r="J13" t="s">
        <v>84</v>
      </c>
    </row>
    <row r="15" spans="1:10" x14ac:dyDescent="0.3">
      <c r="C15" t="s">
        <v>65</v>
      </c>
      <c r="F15">
        <f ca="1">COUNTA(unique(Data[Product]))</f>
        <v>1</v>
      </c>
    </row>
  </sheetData>
  <mergeCells count="2">
    <mergeCell ref="A1:H1"/>
    <mergeCell ref="A2:H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64182-7DA5-4EB7-8298-DFE4CCAF883A}">
  <dimension ref="B1:K304"/>
  <sheetViews>
    <sheetView workbookViewId="0">
      <selection activeCell="C2" sqref="C2"/>
    </sheetView>
  </sheetViews>
  <sheetFormatPr defaultRowHeight="14.4" x14ac:dyDescent="0.3"/>
  <cols>
    <col min="2" max="2" width="19.5546875" customWidth="1"/>
    <col min="3" max="3" width="14.6640625" customWidth="1"/>
    <col min="4" max="4" width="21.88671875" bestFit="1" customWidth="1"/>
    <col min="5" max="5" width="13.5546875" customWidth="1"/>
    <col min="6" max="6" width="11.6640625" customWidth="1"/>
  </cols>
  <sheetData>
    <row r="1" spans="2:11" ht="18" x14ac:dyDescent="0.35">
      <c r="B1" s="26" t="s">
        <v>70</v>
      </c>
      <c r="C1" s="26"/>
      <c r="D1" s="26"/>
      <c r="E1" s="26"/>
      <c r="F1" s="26"/>
    </row>
    <row r="4" spans="2:11" x14ac:dyDescent="0.3">
      <c r="B4" t="s">
        <v>11</v>
      </c>
      <c r="C4" t="s">
        <v>66</v>
      </c>
      <c r="D4" t="s">
        <v>67</v>
      </c>
      <c r="E4" t="s">
        <v>68</v>
      </c>
      <c r="F4" t="s">
        <v>69</v>
      </c>
    </row>
    <row r="5" spans="2:11" x14ac:dyDescent="0.3">
      <c r="B5" t="s">
        <v>40</v>
      </c>
      <c r="C5" t="s">
        <v>35</v>
      </c>
      <c r="D5" t="s">
        <v>32</v>
      </c>
      <c r="E5" s="4">
        <v>12348</v>
      </c>
      <c r="F5" s="5">
        <v>234</v>
      </c>
      <c r="J5" t="s">
        <v>71</v>
      </c>
      <c r="K5" t="s">
        <v>74</v>
      </c>
    </row>
    <row r="6" spans="2:11" x14ac:dyDescent="0.3">
      <c r="B6" t="s">
        <v>40</v>
      </c>
      <c r="C6" t="s">
        <v>36</v>
      </c>
      <c r="D6" t="s">
        <v>33</v>
      </c>
      <c r="E6" s="4">
        <v>9772</v>
      </c>
      <c r="F6" s="5">
        <v>90</v>
      </c>
    </row>
    <row r="7" spans="2:11" x14ac:dyDescent="0.3">
      <c r="B7" t="s">
        <v>40</v>
      </c>
      <c r="C7" t="s">
        <v>37</v>
      </c>
      <c r="D7" t="s">
        <v>29</v>
      </c>
      <c r="E7" s="4">
        <v>9002</v>
      </c>
      <c r="F7" s="5">
        <v>72</v>
      </c>
      <c r="J7" t="s">
        <v>72</v>
      </c>
      <c r="K7" t="s">
        <v>80</v>
      </c>
    </row>
    <row r="8" spans="2:11" x14ac:dyDescent="0.3">
      <c r="B8" t="s">
        <v>40</v>
      </c>
      <c r="C8" t="s">
        <v>37</v>
      </c>
      <c r="D8" t="s">
        <v>19</v>
      </c>
      <c r="E8" s="4">
        <v>7693</v>
      </c>
      <c r="F8" s="5">
        <v>21</v>
      </c>
    </row>
    <row r="9" spans="2:11" x14ac:dyDescent="0.3">
      <c r="B9" t="s">
        <v>40</v>
      </c>
      <c r="C9" t="s">
        <v>34</v>
      </c>
      <c r="D9" t="s">
        <v>26</v>
      </c>
      <c r="E9" s="4">
        <v>6748</v>
      </c>
      <c r="F9" s="5">
        <v>48</v>
      </c>
    </row>
    <row r="10" spans="2:11" x14ac:dyDescent="0.3">
      <c r="B10" t="s">
        <v>40</v>
      </c>
      <c r="C10" t="s">
        <v>39</v>
      </c>
      <c r="D10" t="s">
        <v>27</v>
      </c>
      <c r="E10" s="4">
        <v>6370</v>
      </c>
      <c r="F10" s="5">
        <v>30</v>
      </c>
      <c r="K10" t="s">
        <v>75</v>
      </c>
    </row>
    <row r="11" spans="2:11" x14ac:dyDescent="0.3">
      <c r="B11" t="s">
        <v>40</v>
      </c>
      <c r="C11" t="s">
        <v>37</v>
      </c>
      <c r="D11" t="s">
        <v>27</v>
      </c>
      <c r="E11" s="4">
        <v>6132</v>
      </c>
      <c r="F11" s="5">
        <v>93</v>
      </c>
    </row>
    <row r="12" spans="2:11" x14ac:dyDescent="0.3">
      <c r="B12" t="s">
        <v>40</v>
      </c>
      <c r="C12" t="s">
        <v>38</v>
      </c>
      <c r="D12" t="s">
        <v>4</v>
      </c>
      <c r="E12" s="4">
        <v>6125</v>
      </c>
      <c r="F12" s="5">
        <v>102</v>
      </c>
      <c r="K12" t="s">
        <v>73</v>
      </c>
    </row>
    <row r="13" spans="2:11" x14ac:dyDescent="0.3">
      <c r="B13" t="s">
        <v>40</v>
      </c>
      <c r="C13" t="s">
        <v>39</v>
      </c>
      <c r="D13" t="s">
        <v>22</v>
      </c>
      <c r="E13" s="4">
        <v>5817</v>
      </c>
      <c r="F13" s="5">
        <v>12</v>
      </c>
    </row>
    <row r="14" spans="2:11" x14ac:dyDescent="0.3">
      <c r="B14" t="s">
        <v>40</v>
      </c>
      <c r="C14" t="s">
        <v>39</v>
      </c>
      <c r="D14" t="s">
        <v>15</v>
      </c>
      <c r="E14" s="4">
        <v>5775</v>
      </c>
      <c r="F14" s="5">
        <v>42</v>
      </c>
    </row>
    <row r="15" spans="2:11" x14ac:dyDescent="0.3">
      <c r="B15" t="s">
        <v>40</v>
      </c>
      <c r="C15" t="s">
        <v>36</v>
      </c>
      <c r="D15" t="s">
        <v>25</v>
      </c>
      <c r="E15" s="4">
        <v>5439</v>
      </c>
      <c r="F15" s="5">
        <v>30</v>
      </c>
    </row>
    <row r="16" spans="2:11" x14ac:dyDescent="0.3">
      <c r="B16" t="s">
        <v>40</v>
      </c>
      <c r="C16" t="s">
        <v>34</v>
      </c>
      <c r="D16" t="s">
        <v>17</v>
      </c>
      <c r="E16" s="4">
        <v>5019</v>
      </c>
      <c r="F16" s="5">
        <v>156</v>
      </c>
    </row>
    <row r="17" spans="2:6" x14ac:dyDescent="0.3">
      <c r="B17" t="s">
        <v>40</v>
      </c>
      <c r="C17" t="s">
        <v>35</v>
      </c>
      <c r="D17" t="s">
        <v>16</v>
      </c>
      <c r="E17" s="4">
        <v>4725</v>
      </c>
      <c r="F17" s="5">
        <v>174</v>
      </c>
    </row>
    <row r="18" spans="2:6" x14ac:dyDescent="0.3">
      <c r="B18" t="s">
        <v>40</v>
      </c>
      <c r="C18" t="s">
        <v>36</v>
      </c>
      <c r="D18" t="s">
        <v>13</v>
      </c>
      <c r="E18" s="4">
        <v>4424</v>
      </c>
      <c r="F18" s="5">
        <v>201</v>
      </c>
    </row>
    <row r="19" spans="2:6" x14ac:dyDescent="0.3">
      <c r="B19" t="s">
        <v>40</v>
      </c>
      <c r="C19" t="s">
        <v>34</v>
      </c>
      <c r="D19" t="s">
        <v>19</v>
      </c>
      <c r="E19" s="4">
        <v>4018</v>
      </c>
      <c r="F19" s="5">
        <v>162</v>
      </c>
    </row>
    <row r="20" spans="2:6" x14ac:dyDescent="0.3">
      <c r="B20" t="s">
        <v>40</v>
      </c>
      <c r="C20" t="s">
        <v>34</v>
      </c>
      <c r="D20" t="s">
        <v>33</v>
      </c>
      <c r="E20" s="4">
        <v>3794</v>
      </c>
      <c r="F20" s="5">
        <v>159</v>
      </c>
    </row>
    <row r="21" spans="2:6" x14ac:dyDescent="0.3">
      <c r="B21" t="s">
        <v>40</v>
      </c>
      <c r="C21" t="s">
        <v>36</v>
      </c>
      <c r="D21" t="s">
        <v>27</v>
      </c>
      <c r="E21" s="4">
        <v>3164</v>
      </c>
      <c r="F21" s="5">
        <v>306</v>
      </c>
    </row>
    <row r="22" spans="2:6" x14ac:dyDescent="0.3">
      <c r="B22" t="s">
        <v>40</v>
      </c>
      <c r="C22" t="s">
        <v>39</v>
      </c>
      <c r="D22" t="s">
        <v>28</v>
      </c>
      <c r="E22" s="4">
        <v>3101</v>
      </c>
      <c r="F22" s="5">
        <v>225</v>
      </c>
    </row>
    <row r="23" spans="2:6" x14ac:dyDescent="0.3">
      <c r="B23" t="s">
        <v>40</v>
      </c>
      <c r="C23" t="s">
        <v>34</v>
      </c>
      <c r="D23" t="s">
        <v>23</v>
      </c>
      <c r="E23" s="4">
        <v>2779</v>
      </c>
      <c r="F23" s="5">
        <v>75</v>
      </c>
    </row>
    <row r="24" spans="2:6" x14ac:dyDescent="0.3">
      <c r="B24" t="s">
        <v>40</v>
      </c>
      <c r="C24" t="s">
        <v>38</v>
      </c>
      <c r="D24" t="s">
        <v>25</v>
      </c>
      <c r="E24" s="4">
        <v>2541</v>
      </c>
      <c r="F24" s="5">
        <v>90</v>
      </c>
    </row>
    <row r="25" spans="2:6" x14ac:dyDescent="0.3">
      <c r="B25" t="s">
        <v>40</v>
      </c>
      <c r="C25" t="s">
        <v>38</v>
      </c>
      <c r="D25" t="s">
        <v>29</v>
      </c>
      <c r="E25" s="4">
        <v>2541</v>
      </c>
      <c r="F25" s="5">
        <v>45</v>
      </c>
    </row>
    <row r="26" spans="2:6" x14ac:dyDescent="0.3">
      <c r="B26" t="s">
        <v>40</v>
      </c>
      <c r="C26" t="s">
        <v>34</v>
      </c>
      <c r="D26" t="s">
        <v>27</v>
      </c>
      <c r="E26" s="4">
        <v>2289</v>
      </c>
      <c r="F26" s="5">
        <v>135</v>
      </c>
    </row>
    <row r="27" spans="2:6" x14ac:dyDescent="0.3">
      <c r="B27" t="s">
        <v>40</v>
      </c>
      <c r="C27" t="s">
        <v>38</v>
      </c>
      <c r="D27" t="s">
        <v>31</v>
      </c>
      <c r="E27" s="4">
        <v>1988</v>
      </c>
      <c r="F27" s="5">
        <v>39</v>
      </c>
    </row>
    <row r="28" spans="2:6" x14ac:dyDescent="0.3">
      <c r="B28" t="s">
        <v>40</v>
      </c>
      <c r="C28" t="s">
        <v>35</v>
      </c>
      <c r="D28" t="s">
        <v>24</v>
      </c>
      <c r="E28" s="4">
        <v>1638</v>
      </c>
      <c r="F28" s="5">
        <v>48</v>
      </c>
    </row>
    <row r="29" spans="2:6" x14ac:dyDescent="0.3">
      <c r="B29" t="s">
        <v>40</v>
      </c>
      <c r="C29" t="s">
        <v>37</v>
      </c>
      <c r="D29" t="s">
        <v>30</v>
      </c>
      <c r="E29" s="4">
        <v>1624</v>
      </c>
      <c r="F29" s="5">
        <v>114</v>
      </c>
    </row>
    <row r="30" spans="2:6" x14ac:dyDescent="0.3">
      <c r="B30" t="s">
        <v>40</v>
      </c>
      <c r="C30" t="s">
        <v>35</v>
      </c>
      <c r="D30" t="s">
        <v>29</v>
      </c>
      <c r="E30" s="4">
        <v>1617</v>
      </c>
      <c r="F30" s="5">
        <v>126</v>
      </c>
    </row>
    <row r="31" spans="2:6" x14ac:dyDescent="0.3">
      <c r="B31" t="s">
        <v>40</v>
      </c>
      <c r="C31" t="s">
        <v>38</v>
      </c>
      <c r="D31" t="s">
        <v>24</v>
      </c>
      <c r="E31" s="4">
        <v>623</v>
      </c>
      <c r="F31" s="5">
        <v>51</v>
      </c>
    </row>
    <row r="32" spans="2:6" x14ac:dyDescent="0.3">
      <c r="B32" t="s">
        <v>40</v>
      </c>
      <c r="C32" t="s">
        <v>38</v>
      </c>
      <c r="D32" t="s">
        <v>26</v>
      </c>
      <c r="E32" s="4">
        <v>609</v>
      </c>
      <c r="F32" s="5">
        <v>87</v>
      </c>
    </row>
    <row r="33" spans="2:6" x14ac:dyDescent="0.3">
      <c r="B33" t="s">
        <v>40</v>
      </c>
      <c r="C33" t="s">
        <v>36</v>
      </c>
      <c r="D33" t="s">
        <v>4</v>
      </c>
      <c r="E33" s="4">
        <v>217</v>
      </c>
      <c r="F33" s="5">
        <v>36</v>
      </c>
    </row>
    <row r="34" spans="2:6" x14ac:dyDescent="0.3">
      <c r="B34" t="s">
        <v>40</v>
      </c>
      <c r="C34" t="s">
        <v>39</v>
      </c>
      <c r="D34" t="s">
        <v>29</v>
      </c>
      <c r="E34" s="4">
        <v>0</v>
      </c>
      <c r="F34" s="5">
        <v>135</v>
      </c>
    </row>
    <row r="35" spans="2:6" x14ac:dyDescent="0.3">
      <c r="B35" t="s">
        <v>40</v>
      </c>
      <c r="C35" t="s">
        <v>35</v>
      </c>
      <c r="D35" t="s">
        <v>33</v>
      </c>
      <c r="E35" s="4">
        <v>8869</v>
      </c>
      <c r="F35" s="5">
        <v>432</v>
      </c>
    </row>
    <row r="36" spans="2:6" x14ac:dyDescent="0.3">
      <c r="B36" t="s">
        <v>40</v>
      </c>
      <c r="C36" t="s">
        <v>35</v>
      </c>
      <c r="D36" t="s">
        <v>22</v>
      </c>
      <c r="E36" s="4">
        <v>6853</v>
      </c>
      <c r="F36" s="5">
        <v>372</v>
      </c>
    </row>
    <row r="37" spans="2:6" x14ac:dyDescent="0.3">
      <c r="B37" t="s">
        <v>40</v>
      </c>
      <c r="C37" t="s">
        <v>38</v>
      </c>
      <c r="D37" t="s">
        <v>13</v>
      </c>
      <c r="E37" s="4">
        <v>5670</v>
      </c>
      <c r="F37" s="5">
        <v>297</v>
      </c>
    </row>
    <row r="38" spans="2:6" x14ac:dyDescent="0.3">
      <c r="B38" t="s">
        <v>40</v>
      </c>
      <c r="C38" t="s">
        <v>35</v>
      </c>
      <c r="D38" t="s">
        <v>30</v>
      </c>
      <c r="E38" s="4">
        <v>2275</v>
      </c>
      <c r="F38" s="5">
        <v>447</v>
      </c>
    </row>
    <row r="39" spans="2:6" x14ac:dyDescent="0.3">
      <c r="B39" t="s">
        <v>10</v>
      </c>
      <c r="C39" t="s">
        <v>39</v>
      </c>
      <c r="D39" t="s">
        <v>33</v>
      </c>
      <c r="E39" s="4">
        <v>12950</v>
      </c>
      <c r="F39" s="5">
        <v>30</v>
      </c>
    </row>
    <row r="40" spans="2:6" x14ac:dyDescent="0.3">
      <c r="B40" t="s">
        <v>10</v>
      </c>
      <c r="C40" t="s">
        <v>38</v>
      </c>
      <c r="D40" t="s">
        <v>4</v>
      </c>
      <c r="E40" s="4">
        <v>6860</v>
      </c>
      <c r="F40" s="5">
        <v>126</v>
      </c>
    </row>
    <row r="41" spans="2:6" x14ac:dyDescent="0.3">
      <c r="B41" t="s">
        <v>10</v>
      </c>
      <c r="C41" t="s">
        <v>36</v>
      </c>
      <c r="D41" t="s">
        <v>32</v>
      </c>
      <c r="E41" s="4">
        <v>6657</v>
      </c>
      <c r="F41" s="5">
        <v>303</v>
      </c>
    </row>
    <row r="42" spans="2:6" x14ac:dyDescent="0.3">
      <c r="B42" t="s">
        <v>10</v>
      </c>
      <c r="C42" t="s">
        <v>34</v>
      </c>
      <c r="D42" t="s">
        <v>19</v>
      </c>
      <c r="E42" s="4">
        <v>5355</v>
      </c>
      <c r="F42" s="5">
        <v>204</v>
      </c>
    </row>
    <row r="43" spans="2:6" x14ac:dyDescent="0.3">
      <c r="B43" t="s">
        <v>10</v>
      </c>
      <c r="C43" t="s">
        <v>34</v>
      </c>
      <c r="D43" t="s">
        <v>26</v>
      </c>
      <c r="E43" s="4">
        <v>4991</v>
      </c>
      <c r="F43" s="5">
        <v>9</v>
      </c>
    </row>
    <row r="44" spans="2:6" x14ac:dyDescent="0.3">
      <c r="B44" t="s">
        <v>10</v>
      </c>
      <c r="C44" t="s">
        <v>39</v>
      </c>
      <c r="D44" t="s">
        <v>21</v>
      </c>
      <c r="E44" s="4">
        <v>4858</v>
      </c>
      <c r="F44" s="5">
        <v>279</v>
      </c>
    </row>
    <row r="45" spans="2:6" x14ac:dyDescent="0.3">
      <c r="B45" t="s">
        <v>10</v>
      </c>
      <c r="C45" t="s">
        <v>37</v>
      </c>
      <c r="D45" t="s">
        <v>23</v>
      </c>
      <c r="E45" s="4">
        <v>4683</v>
      </c>
      <c r="F45" s="5">
        <v>30</v>
      </c>
    </row>
    <row r="46" spans="2:6" x14ac:dyDescent="0.3">
      <c r="B46" t="s">
        <v>10</v>
      </c>
      <c r="C46" t="s">
        <v>34</v>
      </c>
      <c r="D46" t="s">
        <v>22</v>
      </c>
      <c r="E46" s="4">
        <v>4053</v>
      </c>
      <c r="F46" s="5">
        <v>24</v>
      </c>
    </row>
    <row r="47" spans="2:6" x14ac:dyDescent="0.3">
      <c r="B47" t="s">
        <v>10</v>
      </c>
      <c r="C47" t="s">
        <v>35</v>
      </c>
      <c r="D47" t="s">
        <v>18</v>
      </c>
      <c r="E47" s="4">
        <v>3808</v>
      </c>
      <c r="F47" s="5">
        <v>279</v>
      </c>
    </row>
    <row r="48" spans="2:6" x14ac:dyDescent="0.3">
      <c r="B48" t="s">
        <v>10</v>
      </c>
      <c r="C48" t="s">
        <v>35</v>
      </c>
      <c r="D48" t="s">
        <v>14</v>
      </c>
      <c r="E48" s="4">
        <v>3472</v>
      </c>
      <c r="F48" s="5">
        <v>96</v>
      </c>
    </row>
    <row r="49" spans="2:6" x14ac:dyDescent="0.3">
      <c r="B49" t="s">
        <v>10</v>
      </c>
      <c r="C49" t="s">
        <v>37</v>
      </c>
      <c r="D49" t="s">
        <v>28</v>
      </c>
      <c r="E49" s="4">
        <v>3059</v>
      </c>
      <c r="F49" s="5">
        <v>27</v>
      </c>
    </row>
    <row r="50" spans="2:6" x14ac:dyDescent="0.3">
      <c r="B50" t="s">
        <v>10</v>
      </c>
      <c r="C50" t="s">
        <v>35</v>
      </c>
      <c r="D50" t="s">
        <v>15</v>
      </c>
      <c r="E50" s="4">
        <v>2562</v>
      </c>
      <c r="F50" s="5">
        <v>6</v>
      </c>
    </row>
    <row r="51" spans="2:6" x14ac:dyDescent="0.3">
      <c r="B51" t="s">
        <v>10</v>
      </c>
      <c r="C51" t="s">
        <v>38</v>
      </c>
      <c r="D51" t="s">
        <v>22</v>
      </c>
      <c r="E51" s="4">
        <v>2205</v>
      </c>
      <c r="F51" s="5">
        <v>141</v>
      </c>
    </row>
    <row r="52" spans="2:6" x14ac:dyDescent="0.3">
      <c r="B52" t="s">
        <v>10</v>
      </c>
      <c r="C52" t="s">
        <v>35</v>
      </c>
      <c r="D52" t="s">
        <v>20</v>
      </c>
      <c r="E52" s="4">
        <v>1974</v>
      </c>
      <c r="F52" s="5">
        <v>195</v>
      </c>
    </row>
    <row r="53" spans="2:6" x14ac:dyDescent="0.3">
      <c r="B53" t="s">
        <v>10</v>
      </c>
      <c r="C53" t="s">
        <v>34</v>
      </c>
      <c r="D53" t="s">
        <v>25</v>
      </c>
      <c r="E53" s="4">
        <v>1428</v>
      </c>
      <c r="F53" s="5">
        <v>93</v>
      </c>
    </row>
    <row r="54" spans="2:6" x14ac:dyDescent="0.3">
      <c r="B54" t="s">
        <v>10</v>
      </c>
      <c r="C54" t="s">
        <v>36</v>
      </c>
      <c r="D54" t="s">
        <v>27</v>
      </c>
      <c r="E54" s="4">
        <v>1407</v>
      </c>
      <c r="F54" s="5">
        <v>72</v>
      </c>
    </row>
    <row r="55" spans="2:6" x14ac:dyDescent="0.3">
      <c r="B55" t="s">
        <v>10</v>
      </c>
      <c r="C55" t="s">
        <v>36</v>
      </c>
      <c r="D55" t="s">
        <v>13</v>
      </c>
      <c r="E55" s="4">
        <v>945</v>
      </c>
      <c r="F55" s="5">
        <v>75</v>
      </c>
    </row>
    <row r="56" spans="2:6" x14ac:dyDescent="0.3">
      <c r="B56" t="s">
        <v>10</v>
      </c>
      <c r="C56" t="s">
        <v>34</v>
      </c>
      <c r="D56" t="s">
        <v>17</v>
      </c>
      <c r="E56" s="4">
        <v>700</v>
      </c>
      <c r="F56" s="5">
        <v>87</v>
      </c>
    </row>
    <row r="57" spans="2:6" x14ac:dyDescent="0.3">
      <c r="B57" t="s">
        <v>10</v>
      </c>
      <c r="C57" t="s">
        <v>37</v>
      </c>
      <c r="D57" t="s">
        <v>21</v>
      </c>
      <c r="E57" s="4">
        <v>245</v>
      </c>
      <c r="F57" s="5">
        <v>288</v>
      </c>
    </row>
    <row r="58" spans="2:6" x14ac:dyDescent="0.3">
      <c r="B58" t="s">
        <v>10</v>
      </c>
      <c r="C58" t="s">
        <v>38</v>
      </c>
      <c r="D58" t="s">
        <v>13</v>
      </c>
      <c r="E58" s="4">
        <v>63</v>
      </c>
      <c r="F58" s="5">
        <v>123</v>
      </c>
    </row>
    <row r="59" spans="2:6" x14ac:dyDescent="0.3">
      <c r="B59" t="s">
        <v>10</v>
      </c>
      <c r="C59" t="s">
        <v>38</v>
      </c>
      <c r="D59" t="s">
        <v>14</v>
      </c>
      <c r="E59" s="4">
        <v>5586</v>
      </c>
      <c r="F59" s="5">
        <v>525</v>
      </c>
    </row>
    <row r="60" spans="2:6" x14ac:dyDescent="0.3">
      <c r="B60" t="s">
        <v>10</v>
      </c>
      <c r="C60" t="s">
        <v>36</v>
      </c>
      <c r="D60" t="s">
        <v>29</v>
      </c>
      <c r="E60" s="4">
        <v>2471</v>
      </c>
      <c r="F60" s="5">
        <v>342</v>
      </c>
    </row>
    <row r="61" spans="2:6" x14ac:dyDescent="0.3">
      <c r="B61" t="s">
        <v>10</v>
      </c>
      <c r="C61" t="s">
        <v>36</v>
      </c>
      <c r="D61" t="s">
        <v>23</v>
      </c>
      <c r="E61" s="4">
        <v>2317</v>
      </c>
      <c r="F61" s="5">
        <v>261</v>
      </c>
    </row>
    <row r="62" spans="2:6" x14ac:dyDescent="0.3">
      <c r="B62" t="s">
        <v>10</v>
      </c>
      <c r="C62" t="s">
        <v>35</v>
      </c>
      <c r="D62" t="s">
        <v>21</v>
      </c>
      <c r="E62" s="4">
        <v>567</v>
      </c>
      <c r="F62" s="5">
        <v>228</v>
      </c>
    </row>
    <row r="63" spans="2:6" x14ac:dyDescent="0.3">
      <c r="B63" t="s">
        <v>9</v>
      </c>
      <c r="C63" t="s">
        <v>34</v>
      </c>
      <c r="D63" t="s">
        <v>28</v>
      </c>
      <c r="E63" s="4">
        <v>14329</v>
      </c>
      <c r="F63" s="5">
        <v>150</v>
      </c>
    </row>
    <row r="64" spans="2:6" x14ac:dyDescent="0.3">
      <c r="B64" t="s">
        <v>9</v>
      </c>
      <c r="C64" t="s">
        <v>36</v>
      </c>
      <c r="D64" t="s">
        <v>27</v>
      </c>
      <c r="E64" s="4">
        <v>11522</v>
      </c>
      <c r="F64" s="5">
        <v>204</v>
      </c>
    </row>
    <row r="65" spans="2:6" x14ac:dyDescent="0.3">
      <c r="B65" t="s">
        <v>9</v>
      </c>
      <c r="C65" t="s">
        <v>38</v>
      </c>
      <c r="D65" t="s">
        <v>33</v>
      </c>
      <c r="E65" s="4">
        <v>9506</v>
      </c>
      <c r="F65" s="5">
        <v>87</v>
      </c>
    </row>
    <row r="66" spans="2:6" x14ac:dyDescent="0.3">
      <c r="B66" t="s">
        <v>9</v>
      </c>
      <c r="C66" t="s">
        <v>34</v>
      </c>
      <c r="D66" t="s">
        <v>23</v>
      </c>
      <c r="E66" s="4">
        <v>8155</v>
      </c>
      <c r="F66" s="5">
        <v>90</v>
      </c>
    </row>
    <row r="67" spans="2:6" x14ac:dyDescent="0.3">
      <c r="B67" t="s">
        <v>9</v>
      </c>
      <c r="C67" t="s">
        <v>37</v>
      </c>
      <c r="D67" t="s">
        <v>20</v>
      </c>
      <c r="E67" s="4">
        <v>7273</v>
      </c>
      <c r="F67" s="5">
        <v>96</v>
      </c>
    </row>
    <row r="68" spans="2:6" x14ac:dyDescent="0.3">
      <c r="B68" t="s">
        <v>9</v>
      </c>
      <c r="C68" t="s">
        <v>34</v>
      </c>
      <c r="D68" t="s">
        <v>21</v>
      </c>
      <c r="E68" s="4">
        <v>6832</v>
      </c>
      <c r="F68" s="5">
        <v>27</v>
      </c>
    </row>
    <row r="69" spans="2:6" x14ac:dyDescent="0.3">
      <c r="B69" t="s">
        <v>9</v>
      </c>
      <c r="C69" t="s">
        <v>37</v>
      </c>
      <c r="D69" t="s">
        <v>25</v>
      </c>
      <c r="E69" s="4">
        <v>4305</v>
      </c>
      <c r="F69" s="5">
        <v>156</v>
      </c>
    </row>
    <row r="70" spans="2:6" x14ac:dyDescent="0.3">
      <c r="B70" t="s">
        <v>9</v>
      </c>
      <c r="C70" t="s">
        <v>39</v>
      </c>
      <c r="D70" t="s">
        <v>24</v>
      </c>
      <c r="E70" s="4">
        <v>3920</v>
      </c>
      <c r="F70" s="5">
        <v>306</v>
      </c>
    </row>
    <row r="71" spans="2:6" x14ac:dyDescent="0.3">
      <c r="B71" t="s">
        <v>9</v>
      </c>
      <c r="C71" t="s">
        <v>38</v>
      </c>
      <c r="D71" t="s">
        <v>25</v>
      </c>
      <c r="E71" s="4">
        <v>3850</v>
      </c>
      <c r="F71" s="5">
        <v>102</v>
      </c>
    </row>
    <row r="72" spans="2:6" x14ac:dyDescent="0.3">
      <c r="B72" t="s">
        <v>9</v>
      </c>
      <c r="C72" t="s">
        <v>39</v>
      </c>
      <c r="D72" t="s">
        <v>25</v>
      </c>
      <c r="E72" s="4">
        <v>3192</v>
      </c>
      <c r="F72" s="5">
        <v>72</v>
      </c>
    </row>
    <row r="73" spans="2:6" x14ac:dyDescent="0.3">
      <c r="B73" t="s">
        <v>9</v>
      </c>
      <c r="C73" t="s">
        <v>36</v>
      </c>
      <c r="D73" t="s">
        <v>32</v>
      </c>
      <c r="E73" s="4">
        <v>2954</v>
      </c>
      <c r="F73" s="5">
        <v>189</v>
      </c>
    </row>
    <row r="74" spans="2:6" x14ac:dyDescent="0.3">
      <c r="B74" t="s">
        <v>9</v>
      </c>
      <c r="C74" t="s">
        <v>37</v>
      </c>
      <c r="D74" t="s">
        <v>28</v>
      </c>
      <c r="E74" s="4">
        <v>2919</v>
      </c>
      <c r="F74" s="5">
        <v>45</v>
      </c>
    </row>
    <row r="75" spans="2:6" x14ac:dyDescent="0.3">
      <c r="B75" t="s">
        <v>9</v>
      </c>
      <c r="C75" t="s">
        <v>37</v>
      </c>
      <c r="D75" t="s">
        <v>26</v>
      </c>
      <c r="E75" s="4">
        <v>2856</v>
      </c>
      <c r="F75" s="5">
        <v>246</v>
      </c>
    </row>
    <row r="76" spans="2:6" x14ac:dyDescent="0.3">
      <c r="B76" t="s">
        <v>9</v>
      </c>
      <c r="C76" t="s">
        <v>37</v>
      </c>
      <c r="D76" t="s">
        <v>23</v>
      </c>
      <c r="E76" s="4">
        <v>2737</v>
      </c>
      <c r="F76" s="5">
        <v>93</v>
      </c>
    </row>
    <row r="77" spans="2:6" x14ac:dyDescent="0.3">
      <c r="B77" t="s">
        <v>9</v>
      </c>
      <c r="C77" t="s">
        <v>38</v>
      </c>
      <c r="D77" t="s">
        <v>16</v>
      </c>
      <c r="E77" s="4">
        <v>2646</v>
      </c>
      <c r="F77" s="5">
        <v>120</v>
      </c>
    </row>
    <row r="78" spans="2:6" x14ac:dyDescent="0.3">
      <c r="B78" t="s">
        <v>9</v>
      </c>
      <c r="C78" t="s">
        <v>39</v>
      </c>
      <c r="D78" t="s">
        <v>18</v>
      </c>
      <c r="E78" s="4">
        <v>2639</v>
      </c>
      <c r="F78" s="5">
        <v>204</v>
      </c>
    </row>
    <row r="79" spans="2:6" x14ac:dyDescent="0.3">
      <c r="B79" t="s">
        <v>9</v>
      </c>
      <c r="C79" t="s">
        <v>38</v>
      </c>
      <c r="D79" t="s">
        <v>26</v>
      </c>
      <c r="E79" s="4">
        <v>2436</v>
      </c>
      <c r="F79" s="5">
        <v>99</v>
      </c>
    </row>
    <row r="80" spans="2:6" x14ac:dyDescent="0.3">
      <c r="B80" t="s">
        <v>9</v>
      </c>
      <c r="C80" t="s">
        <v>35</v>
      </c>
      <c r="D80" t="s">
        <v>27</v>
      </c>
      <c r="E80" s="4">
        <v>2429</v>
      </c>
      <c r="F80" s="5">
        <v>144</v>
      </c>
    </row>
    <row r="81" spans="2:6" x14ac:dyDescent="0.3">
      <c r="B81" t="s">
        <v>9</v>
      </c>
      <c r="C81" t="s">
        <v>38</v>
      </c>
      <c r="D81" t="s">
        <v>17</v>
      </c>
      <c r="E81" s="4">
        <v>2408</v>
      </c>
      <c r="F81" s="5">
        <v>9</v>
      </c>
    </row>
    <row r="82" spans="2:6" x14ac:dyDescent="0.3">
      <c r="B82" t="s">
        <v>9</v>
      </c>
      <c r="C82" t="s">
        <v>36</v>
      </c>
      <c r="D82" t="s">
        <v>25</v>
      </c>
      <c r="E82" s="4">
        <v>2142</v>
      </c>
      <c r="F82" s="5">
        <v>114</v>
      </c>
    </row>
    <row r="83" spans="2:6" x14ac:dyDescent="0.3">
      <c r="B83" t="s">
        <v>9</v>
      </c>
      <c r="C83" t="s">
        <v>34</v>
      </c>
      <c r="D83" t="s">
        <v>16</v>
      </c>
      <c r="E83" s="4">
        <v>938</v>
      </c>
      <c r="F83" s="5">
        <v>189</v>
      </c>
    </row>
    <row r="84" spans="2:6" x14ac:dyDescent="0.3">
      <c r="B84" t="s">
        <v>9</v>
      </c>
      <c r="C84" t="s">
        <v>34</v>
      </c>
      <c r="D84" t="s">
        <v>17</v>
      </c>
      <c r="E84" s="4">
        <v>707</v>
      </c>
      <c r="F84" s="5">
        <v>174</v>
      </c>
    </row>
    <row r="85" spans="2:6" x14ac:dyDescent="0.3">
      <c r="B85" t="s">
        <v>9</v>
      </c>
      <c r="C85" t="s">
        <v>37</v>
      </c>
      <c r="D85" t="s">
        <v>4</v>
      </c>
      <c r="E85" s="4">
        <v>259</v>
      </c>
      <c r="F85" s="5">
        <v>207</v>
      </c>
    </row>
    <row r="86" spans="2:6" x14ac:dyDescent="0.3">
      <c r="B86" t="s">
        <v>9</v>
      </c>
      <c r="C86" t="s">
        <v>35</v>
      </c>
      <c r="D86" t="s">
        <v>26</v>
      </c>
      <c r="E86" s="4">
        <v>98</v>
      </c>
      <c r="F86" s="5">
        <v>159</v>
      </c>
    </row>
    <row r="87" spans="2:6" x14ac:dyDescent="0.3">
      <c r="B87" t="s">
        <v>9</v>
      </c>
      <c r="C87" t="s">
        <v>36</v>
      </c>
      <c r="D87" t="s">
        <v>30</v>
      </c>
      <c r="E87" s="4">
        <v>9051</v>
      </c>
      <c r="F87" s="5">
        <v>57</v>
      </c>
    </row>
    <row r="88" spans="2:6" x14ac:dyDescent="0.3">
      <c r="B88" t="s">
        <v>9</v>
      </c>
      <c r="C88" t="s">
        <v>34</v>
      </c>
      <c r="D88" t="s">
        <v>20</v>
      </c>
      <c r="E88" s="4">
        <v>8463</v>
      </c>
      <c r="F88" s="5">
        <v>492</v>
      </c>
    </row>
    <row r="89" spans="2:6" x14ac:dyDescent="0.3">
      <c r="B89" t="s">
        <v>9</v>
      </c>
      <c r="C89" t="s">
        <v>35</v>
      </c>
      <c r="D89" t="s">
        <v>15</v>
      </c>
      <c r="E89" s="4">
        <v>7833</v>
      </c>
      <c r="F89" s="5">
        <v>243</v>
      </c>
    </row>
    <row r="90" spans="2:6" x14ac:dyDescent="0.3">
      <c r="B90" t="s">
        <v>9</v>
      </c>
      <c r="C90" t="s">
        <v>38</v>
      </c>
      <c r="D90" t="s">
        <v>24</v>
      </c>
      <c r="E90" s="4">
        <v>4137</v>
      </c>
      <c r="F90" s="5">
        <v>60</v>
      </c>
    </row>
    <row r="91" spans="2:6" x14ac:dyDescent="0.3">
      <c r="B91" t="s">
        <v>9</v>
      </c>
      <c r="C91" t="s">
        <v>37</v>
      </c>
      <c r="D91" t="s">
        <v>29</v>
      </c>
      <c r="E91" s="4">
        <v>1085</v>
      </c>
      <c r="F91" s="5">
        <v>273</v>
      </c>
    </row>
    <row r="92" spans="2:6" x14ac:dyDescent="0.3">
      <c r="B92" t="s">
        <v>9</v>
      </c>
      <c r="C92" t="s">
        <v>35</v>
      </c>
      <c r="D92" t="s">
        <v>4</v>
      </c>
      <c r="E92" s="4">
        <v>959</v>
      </c>
      <c r="F92" s="5">
        <v>147</v>
      </c>
    </row>
    <row r="93" spans="2:6" x14ac:dyDescent="0.3">
      <c r="B93" t="s">
        <v>3</v>
      </c>
      <c r="C93" t="s">
        <v>36</v>
      </c>
      <c r="D93" t="s">
        <v>16</v>
      </c>
      <c r="E93" s="4">
        <v>9198</v>
      </c>
      <c r="F93" s="5">
        <v>36</v>
      </c>
    </row>
    <row r="94" spans="2:6" x14ac:dyDescent="0.3">
      <c r="B94" t="s">
        <v>3</v>
      </c>
      <c r="C94" t="s">
        <v>38</v>
      </c>
      <c r="D94" t="s">
        <v>26</v>
      </c>
      <c r="E94" s="4">
        <v>8841</v>
      </c>
      <c r="F94" s="5">
        <v>303</v>
      </c>
    </row>
    <row r="95" spans="2:6" x14ac:dyDescent="0.3">
      <c r="B95" t="s">
        <v>3</v>
      </c>
      <c r="C95" t="s">
        <v>34</v>
      </c>
      <c r="D95" t="s">
        <v>14</v>
      </c>
      <c r="E95" s="4">
        <v>7259</v>
      </c>
      <c r="F95" s="5">
        <v>276</v>
      </c>
    </row>
    <row r="96" spans="2:6" x14ac:dyDescent="0.3">
      <c r="B96" t="s">
        <v>3</v>
      </c>
      <c r="C96" t="s">
        <v>35</v>
      </c>
      <c r="D96" t="s">
        <v>15</v>
      </c>
      <c r="E96" s="4">
        <v>6657</v>
      </c>
      <c r="F96" s="5">
        <v>276</v>
      </c>
    </row>
    <row r="97" spans="2:6" x14ac:dyDescent="0.3">
      <c r="B97" t="s">
        <v>3</v>
      </c>
      <c r="C97" t="s">
        <v>34</v>
      </c>
      <c r="D97" t="s">
        <v>25</v>
      </c>
      <c r="E97" s="4">
        <v>6300</v>
      </c>
      <c r="F97" s="5">
        <v>42</v>
      </c>
    </row>
    <row r="98" spans="2:6" x14ac:dyDescent="0.3">
      <c r="B98" t="s">
        <v>3</v>
      </c>
      <c r="C98" t="s">
        <v>39</v>
      </c>
      <c r="D98" t="s">
        <v>26</v>
      </c>
      <c r="E98" s="4">
        <v>4956</v>
      </c>
      <c r="F98" s="5">
        <v>171</v>
      </c>
    </row>
    <row r="99" spans="2:6" x14ac:dyDescent="0.3">
      <c r="B99" t="s">
        <v>3</v>
      </c>
      <c r="C99" t="s">
        <v>37</v>
      </c>
      <c r="D99" t="s">
        <v>17</v>
      </c>
      <c r="E99" s="4">
        <v>3983</v>
      </c>
      <c r="F99" s="5">
        <v>144</v>
      </c>
    </row>
    <row r="100" spans="2:6" x14ac:dyDescent="0.3">
      <c r="B100" t="s">
        <v>3</v>
      </c>
      <c r="C100" t="s">
        <v>34</v>
      </c>
      <c r="D100" t="s">
        <v>28</v>
      </c>
      <c r="E100" s="4">
        <v>3689</v>
      </c>
      <c r="F100" s="5">
        <v>312</v>
      </c>
    </row>
    <row r="101" spans="2:6" x14ac:dyDescent="0.3">
      <c r="B101" t="s">
        <v>3</v>
      </c>
      <c r="C101" t="s">
        <v>39</v>
      </c>
      <c r="D101" t="s">
        <v>29</v>
      </c>
      <c r="E101" s="4">
        <v>3640</v>
      </c>
      <c r="F101" s="5">
        <v>51</v>
      </c>
    </row>
    <row r="102" spans="2:6" x14ac:dyDescent="0.3">
      <c r="B102" t="s">
        <v>3</v>
      </c>
      <c r="C102" t="s">
        <v>36</v>
      </c>
      <c r="D102" t="s">
        <v>25</v>
      </c>
      <c r="E102" s="4">
        <v>3339</v>
      </c>
      <c r="F102" s="5">
        <v>39</v>
      </c>
    </row>
    <row r="103" spans="2:6" x14ac:dyDescent="0.3">
      <c r="B103" t="s">
        <v>3</v>
      </c>
      <c r="C103" t="s">
        <v>34</v>
      </c>
      <c r="D103" t="s">
        <v>26</v>
      </c>
      <c r="E103" s="4">
        <v>3108</v>
      </c>
      <c r="F103" s="5">
        <v>54</v>
      </c>
    </row>
    <row r="104" spans="2:6" x14ac:dyDescent="0.3">
      <c r="B104" t="s">
        <v>3</v>
      </c>
      <c r="C104" t="s">
        <v>34</v>
      </c>
      <c r="D104" t="s">
        <v>17</v>
      </c>
      <c r="E104" s="4">
        <v>2919</v>
      </c>
      <c r="F104" s="5">
        <v>93</v>
      </c>
    </row>
    <row r="105" spans="2:6" x14ac:dyDescent="0.3">
      <c r="B105" t="s">
        <v>3</v>
      </c>
      <c r="C105" t="s">
        <v>34</v>
      </c>
      <c r="D105" t="s">
        <v>20</v>
      </c>
      <c r="E105" s="4">
        <v>2583</v>
      </c>
      <c r="F105" s="5">
        <v>18</v>
      </c>
    </row>
    <row r="106" spans="2:6" x14ac:dyDescent="0.3">
      <c r="B106" t="s">
        <v>3</v>
      </c>
      <c r="C106" t="s">
        <v>35</v>
      </c>
      <c r="D106" t="s">
        <v>25</v>
      </c>
      <c r="E106" s="4">
        <v>2464</v>
      </c>
      <c r="F106" s="5">
        <v>234</v>
      </c>
    </row>
    <row r="107" spans="2:6" x14ac:dyDescent="0.3">
      <c r="B107" t="s">
        <v>3</v>
      </c>
      <c r="C107" t="s">
        <v>34</v>
      </c>
      <c r="D107" t="s">
        <v>23</v>
      </c>
      <c r="E107" s="4">
        <v>2212</v>
      </c>
      <c r="F107" s="5">
        <v>117</v>
      </c>
    </row>
    <row r="108" spans="2:6" x14ac:dyDescent="0.3">
      <c r="B108" t="s">
        <v>3</v>
      </c>
      <c r="C108" t="s">
        <v>35</v>
      </c>
      <c r="D108" t="s">
        <v>23</v>
      </c>
      <c r="E108" s="4">
        <v>2023</v>
      </c>
      <c r="F108" s="5">
        <v>78</v>
      </c>
    </row>
    <row r="109" spans="2:6" x14ac:dyDescent="0.3">
      <c r="B109" t="s">
        <v>3</v>
      </c>
      <c r="C109" t="s">
        <v>39</v>
      </c>
      <c r="D109" t="s">
        <v>28</v>
      </c>
      <c r="E109" s="4">
        <v>1652</v>
      </c>
      <c r="F109" s="5">
        <v>102</v>
      </c>
    </row>
    <row r="110" spans="2:6" x14ac:dyDescent="0.3">
      <c r="B110" t="s">
        <v>3</v>
      </c>
      <c r="C110" t="s">
        <v>36</v>
      </c>
      <c r="D110" t="s">
        <v>19</v>
      </c>
      <c r="E110" s="4">
        <v>1281</v>
      </c>
      <c r="F110" s="5">
        <v>18</v>
      </c>
    </row>
    <row r="111" spans="2:6" x14ac:dyDescent="0.3">
      <c r="B111" t="s">
        <v>3</v>
      </c>
      <c r="C111" t="s">
        <v>36</v>
      </c>
      <c r="D111" t="s">
        <v>28</v>
      </c>
      <c r="E111" s="4">
        <v>973</v>
      </c>
      <c r="F111" s="5">
        <v>162</v>
      </c>
    </row>
    <row r="112" spans="2:6" x14ac:dyDescent="0.3">
      <c r="B112" t="s">
        <v>3</v>
      </c>
      <c r="C112" t="s">
        <v>37</v>
      </c>
      <c r="D112" t="s">
        <v>4</v>
      </c>
      <c r="E112" s="4">
        <v>938</v>
      </c>
      <c r="F112" s="5">
        <v>366</v>
      </c>
    </row>
    <row r="113" spans="2:6" x14ac:dyDescent="0.3">
      <c r="B113" t="s">
        <v>3</v>
      </c>
      <c r="C113" t="s">
        <v>35</v>
      </c>
      <c r="D113" t="s">
        <v>33</v>
      </c>
      <c r="E113" s="4">
        <v>819</v>
      </c>
      <c r="F113" s="5">
        <v>306</v>
      </c>
    </row>
    <row r="114" spans="2:6" x14ac:dyDescent="0.3">
      <c r="B114" t="s">
        <v>3</v>
      </c>
      <c r="C114" t="s">
        <v>39</v>
      </c>
      <c r="D114" t="s">
        <v>16</v>
      </c>
      <c r="E114" s="4">
        <v>21</v>
      </c>
      <c r="F114" s="5">
        <v>168</v>
      </c>
    </row>
    <row r="115" spans="2:6" x14ac:dyDescent="0.3">
      <c r="B115" t="s">
        <v>3</v>
      </c>
      <c r="C115" t="s">
        <v>34</v>
      </c>
      <c r="D115" t="s">
        <v>32</v>
      </c>
      <c r="E115" s="4">
        <v>7777</v>
      </c>
      <c r="F115" s="5">
        <v>504</v>
      </c>
    </row>
    <row r="116" spans="2:6" x14ac:dyDescent="0.3">
      <c r="B116" t="s">
        <v>3</v>
      </c>
      <c r="C116" t="s">
        <v>37</v>
      </c>
      <c r="D116" t="s">
        <v>28</v>
      </c>
      <c r="E116" s="4">
        <v>7308</v>
      </c>
      <c r="F116" s="5">
        <v>327</v>
      </c>
    </row>
    <row r="117" spans="2:6" x14ac:dyDescent="0.3">
      <c r="B117" t="s">
        <v>3</v>
      </c>
      <c r="C117" t="s">
        <v>37</v>
      </c>
      <c r="D117" t="s">
        <v>29</v>
      </c>
      <c r="E117" s="4">
        <v>4592</v>
      </c>
      <c r="F117" s="5">
        <v>324</v>
      </c>
    </row>
    <row r="118" spans="2:6" x14ac:dyDescent="0.3">
      <c r="B118" t="s">
        <v>3</v>
      </c>
      <c r="C118" t="s">
        <v>36</v>
      </c>
      <c r="D118" t="s">
        <v>23</v>
      </c>
      <c r="E118" s="4">
        <v>3773</v>
      </c>
      <c r="F118" s="5">
        <v>165</v>
      </c>
    </row>
    <row r="119" spans="2:6" x14ac:dyDescent="0.3">
      <c r="B119" t="s">
        <v>3</v>
      </c>
      <c r="C119" t="s">
        <v>35</v>
      </c>
      <c r="D119" t="s">
        <v>14</v>
      </c>
      <c r="E119" s="4">
        <v>2415</v>
      </c>
      <c r="F119" s="5">
        <v>255</v>
      </c>
    </row>
    <row r="120" spans="2:6" x14ac:dyDescent="0.3">
      <c r="B120" t="s">
        <v>3</v>
      </c>
      <c r="C120" t="s">
        <v>35</v>
      </c>
      <c r="D120" t="s">
        <v>29</v>
      </c>
      <c r="E120" s="4">
        <v>2114</v>
      </c>
      <c r="F120" s="5">
        <v>66</v>
      </c>
    </row>
    <row r="121" spans="2:6" x14ac:dyDescent="0.3">
      <c r="B121" t="s">
        <v>5</v>
      </c>
      <c r="C121" t="s">
        <v>36</v>
      </c>
      <c r="D121" t="s">
        <v>16</v>
      </c>
      <c r="E121" s="4">
        <v>16184</v>
      </c>
      <c r="F121" s="5">
        <v>39</v>
      </c>
    </row>
    <row r="122" spans="2:6" x14ac:dyDescent="0.3">
      <c r="B122" t="s">
        <v>5</v>
      </c>
      <c r="C122" t="s">
        <v>35</v>
      </c>
      <c r="D122" t="s">
        <v>15</v>
      </c>
      <c r="E122" s="4">
        <v>13391</v>
      </c>
      <c r="F122" s="5">
        <v>201</v>
      </c>
    </row>
    <row r="123" spans="2:6" x14ac:dyDescent="0.3">
      <c r="B123" t="s">
        <v>5</v>
      </c>
      <c r="C123" t="s">
        <v>37</v>
      </c>
      <c r="D123" t="s">
        <v>25</v>
      </c>
      <c r="E123" s="4">
        <v>8813</v>
      </c>
      <c r="F123" s="5">
        <v>21</v>
      </c>
    </row>
    <row r="124" spans="2:6" x14ac:dyDescent="0.3">
      <c r="B124" t="s">
        <v>5</v>
      </c>
      <c r="C124" t="s">
        <v>38</v>
      </c>
      <c r="D124" t="s">
        <v>25</v>
      </c>
      <c r="E124" s="4">
        <v>7483</v>
      </c>
      <c r="F124" s="5">
        <v>45</v>
      </c>
    </row>
    <row r="125" spans="2:6" x14ac:dyDescent="0.3">
      <c r="B125" t="s">
        <v>5</v>
      </c>
      <c r="C125" t="s">
        <v>34</v>
      </c>
      <c r="D125" t="s">
        <v>15</v>
      </c>
      <c r="E125" s="4">
        <v>7280</v>
      </c>
      <c r="F125" s="5">
        <v>201</v>
      </c>
    </row>
    <row r="126" spans="2:6" x14ac:dyDescent="0.3">
      <c r="B126" t="s">
        <v>5</v>
      </c>
      <c r="C126" t="s">
        <v>38</v>
      </c>
      <c r="D126" t="s">
        <v>13</v>
      </c>
      <c r="E126" s="4">
        <v>7189</v>
      </c>
      <c r="F126" s="5">
        <v>54</v>
      </c>
    </row>
    <row r="127" spans="2:6" x14ac:dyDescent="0.3">
      <c r="B127" t="s">
        <v>5</v>
      </c>
      <c r="C127" t="s">
        <v>34</v>
      </c>
      <c r="D127" t="s">
        <v>27</v>
      </c>
      <c r="E127" s="4">
        <v>6986</v>
      </c>
      <c r="F127" s="5">
        <v>21</v>
      </c>
    </row>
    <row r="128" spans="2:6" x14ac:dyDescent="0.3">
      <c r="B128" t="s">
        <v>5</v>
      </c>
      <c r="C128" t="s">
        <v>39</v>
      </c>
      <c r="D128" t="s">
        <v>22</v>
      </c>
      <c r="E128" s="4">
        <v>6909</v>
      </c>
      <c r="F128" s="5">
        <v>81</v>
      </c>
    </row>
    <row r="129" spans="2:6" x14ac:dyDescent="0.3">
      <c r="B129" t="s">
        <v>5</v>
      </c>
      <c r="C129" t="s">
        <v>36</v>
      </c>
      <c r="D129" t="s">
        <v>23</v>
      </c>
      <c r="E129" s="4">
        <v>6314</v>
      </c>
      <c r="F129" s="5">
        <v>15</v>
      </c>
    </row>
    <row r="130" spans="2:6" x14ac:dyDescent="0.3">
      <c r="B130" t="s">
        <v>5</v>
      </c>
      <c r="C130" t="s">
        <v>36</v>
      </c>
      <c r="D130" t="s">
        <v>13</v>
      </c>
      <c r="E130" s="4">
        <v>6146</v>
      </c>
      <c r="F130" s="5">
        <v>63</v>
      </c>
    </row>
    <row r="131" spans="2:6" x14ac:dyDescent="0.3">
      <c r="B131" t="s">
        <v>5</v>
      </c>
      <c r="C131" t="s">
        <v>36</v>
      </c>
      <c r="D131" t="s">
        <v>18</v>
      </c>
      <c r="E131" s="4">
        <v>6111</v>
      </c>
      <c r="F131" s="5">
        <v>3</v>
      </c>
    </row>
    <row r="132" spans="2:6" x14ac:dyDescent="0.3">
      <c r="B132" t="s">
        <v>5</v>
      </c>
      <c r="C132" t="s">
        <v>38</v>
      </c>
      <c r="D132" t="s">
        <v>19</v>
      </c>
      <c r="E132" s="4">
        <v>5474</v>
      </c>
      <c r="F132" s="5">
        <v>168</v>
      </c>
    </row>
    <row r="133" spans="2:6" x14ac:dyDescent="0.3">
      <c r="B133" t="s">
        <v>5</v>
      </c>
      <c r="C133" t="s">
        <v>39</v>
      </c>
      <c r="D133" t="s">
        <v>26</v>
      </c>
      <c r="E133" s="4">
        <v>5236</v>
      </c>
      <c r="F133" s="5">
        <v>51</v>
      </c>
    </row>
    <row r="134" spans="2:6" x14ac:dyDescent="0.3">
      <c r="B134" t="s">
        <v>5</v>
      </c>
      <c r="C134" t="s">
        <v>38</v>
      </c>
      <c r="D134" t="s">
        <v>32</v>
      </c>
      <c r="E134" s="4">
        <v>5075</v>
      </c>
      <c r="F134" s="5">
        <v>21</v>
      </c>
    </row>
    <row r="135" spans="2:6" x14ac:dyDescent="0.3">
      <c r="B135" t="s">
        <v>5</v>
      </c>
      <c r="C135" t="s">
        <v>37</v>
      </c>
      <c r="D135" t="s">
        <v>14</v>
      </c>
      <c r="E135" s="4">
        <v>4991</v>
      </c>
      <c r="F135" s="5">
        <v>12</v>
      </c>
    </row>
    <row r="136" spans="2:6" x14ac:dyDescent="0.3">
      <c r="B136" t="s">
        <v>5</v>
      </c>
      <c r="C136" t="s">
        <v>35</v>
      </c>
      <c r="D136" t="s">
        <v>31</v>
      </c>
      <c r="E136" s="4">
        <v>4753</v>
      </c>
      <c r="F136" s="5">
        <v>246</v>
      </c>
    </row>
    <row r="137" spans="2:6" x14ac:dyDescent="0.3">
      <c r="B137" t="s">
        <v>5</v>
      </c>
      <c r="C137" t="s">
        <v>39</v>
      </c>
      <c r="D137" t="s">
        <v>24</v>
      </c>
      <c r="E137" s="4">
        <v>4018</v>
      </c>
      <c r="F137" s="5">
        <v>171</v>
      </c>
    </row>
    <row r="138" spans="2:6" x14ac:dyDescent="0.3">
      <c r="B138" t="s">
        <v>5</v>
      </c>
      <c r="C138" t="s">
        <v>36</v>
      </c>
      <c r="D138" t="s">
        <v>17</v>
      </c>
      <c r="E138" s="4">
        <v>3339</v>
      </c>
      <c r="F138" s="5">
        <v>348</v>
      </c>
    </row>
    <row r="139" spans="2:6" x14ac:dyDescent="0.3">
      <c r="B139" t="s">
        <v>5</v>
      </c>
      <c r="C139" t="s">
        <v>34</v>
      </c>
      <c r="D139" t="s">
        <v>29</v>
      </c>
      <c r="E139" s="4">
        <v>2891</v>
      </c>
      <c r="F139" s="5">
        <v>102</v>
      </c>
    </row>
    <row r="140" spans="2:6" x14ac:dyDescent="0.3">
      <c r="B140" t="s">
        <v>5</v>
      </c>
      <c r="C140" t="s">
        <v>35</v>
      </c>
      <c r="D140" t="s">
        <v>4</v>
      </c>
      <c r="E140" s="4">
        <v>2744</v>
      </c>
      <c r="F140" s="5">
        <v>9</v>
      </c>
    </row>
    <row r="141" spans="2:6" x14ac:dyDescent="0.3">
      <c r="B141" t="s">
        <v>5</v>
      </c>
      <c r="C141" t="s">
        <v>35</v>
      </c>
      <c r="D141" t="s">
        <v>18</v>
      </c>
      <c r="E141" s="4">
        <v>2415</v>
      </c>
      <c r="F141" s="5">
        <v>15</v>
      </c>
    </row>
    <row r="142" spans="2:6" x14ac:dyDescent="0.3">
      <c r="B142" t="s">
        <v>5</v>
      </c>
      <c r="C142" t="s">
        <v>34</v>
      </c>
      <c r="D142" t="s">
        <v>33</v>
      </c>
      <c r="E142" s="4">
        <v>1652</v>
      </c>
      <c r="F142" s="5">
        <v>93</v>
      </c>
    </row>
    <row r="143" spans="2:6" x14ac:dyDescent="0.3">
      <c r="B143" t="s">
        <v>5</v>
      </c>
      <c r="C143" t="s">
        <v>34</v>
      </c>
      <c r="D143" t="s">
        <v>19</v>
      </c>
      <c r="E143" s="4">
        <v>861</v>
      </c>
      <c r="F143" s="5">
        <v>195</v>
      </c>
    </row>
    <row r="144" spans="2:6" x14ac:dyDescent="0.3">
      <c r="B144" t="s">
        <v>5</v>
      </c>
      <c r="C144" t="s">
        <v>37</v>
      </c>
      <c r="D144" t="s">
        <v>22</v>
      </c>
      <c r="E144" s="4">
        <v>518</v>
      </c>
      <c r="F144" s="5">
        <v>75</v>
      </c>
    </row>
    <row r="145" spans="2:6" x14ac:dyDescent="0.3">
      <c r="B145" t="s">
        <v>5</v>
      </c>
      <c r="C145" t="s">
        <v>35</v>
      </c>
      <c r="D145" t="s">
        <v>22</v>
      </c>
      <c r="E145" s="4">
        <v>490</v>
      </c>
      <c r="F145" s="5">
        <v>84</v>
      </c>
    </row>
    <row r="146" spans="2:6" x14ac:dyDescent="0.3">
      <c r="B146" t="s">
        <v>5</v>
      </c>
      <c r="C146" t="s">
        <v>37</v>
      </c>
      <c r="D146" t="s">
        <v>31</v>
      </c>
      <c r="E146" s="4">
        <v>182</v>
      </c>
      <c r="F146" s="5">
        <v>48</v>
      </c>
    </row>
    <row r="147" spans="2:6" x14ac:dyDescent="0.3">
      <c r="B147" t="s">
        <v>5</v>
      </c>
      <c r="C147" t="s">
        <v>34</v>
      </c>
      <c r="D147" t="s">
        <v>20</v>
      </c>
      <c r="E147" s="4">
        <v>15610</v>
      </c>
      <c r="F147" s="5">
        <v>339</v>
      </c>
    </row>
    <row r="148" spans="2:6" x14ac:dyDescent="0.3">
      <c r="B148" t="s">
        <v>5</v>
      </c>
      <c r="C148" t="s">
        <v>34</v>
      </c>
      <c r="D148" t="s">
        <v>22</v>
      </c>
      <c r="E148" s="4">
        <v>6279</v>
      </c>
      <c r="F148" s="5">
        <v>237</v>
      </c>
    </row>
    <row r="149" spans="2:6" x14ac:dyDescent="0.3">
      <c r="B149" t="s">
        <v>5</v>
      </c>
      <c r="C149" t="s">
        <v>35</v>
      </c>
      <c r="D149" t="s">
        <v>29</v>
      </c>
      <c r="E149" s="4">
        <v>4480</v>
      </c>
      <c r="F149" s="5">
        <v>357</v>
      </c>
    </row>
    <row r="150" spans="2:6" x14ac:dyDescent="0.3">
      <c r="B150" t="s">
        <v>5</v>
      </c>
      <c r="C150" t="s">
        <v>36</v>
      </c>
      <c r="D150" t="s">
        <v>30</v>
      </c>
      <c r="E150" s="4">
        <v>1526</v>
      </c>
      <c r="F150" s="5">
        <v>105</v>
      </c>
    </row>
    <row r="151" spans="2:6" x14ac:dyDescent="0.3">
      <c r="B151" t="s">
        <v>5</v>
      </c>
      <c r="C151" t="s">
        <v>39</v>
      </c>
      <c r="D151" t="s">
        <v>18</v>
      </c>
      <c r="E151" s="4">
        <v>385</v>
      </c>
      <c r="F151" s="5">
        <v>249</v>
      </c>
    </row>
    <row r="152" spans="2:6" x14ac:dyDescent="0.3">
      <c r="B152" t="s">
        <v>6</v>
      </c>
      <c r="C152" t="s">
        <v>36</v>
      </c>
      <c r="D152" t="s">
        <v>4</v>
      </c>
      <c r="E152" s="4">
        <v>10073</v>
      </c>
      <c r="F152" s="5">
        <v>120</v>
      </c>
    </row>
    <row r="153" spans="2:6" x14ac:dyDescent="0.3">
      <c r="B153" t="s">
        <v>6</v>
      </c>
      <c r="C153" t="s">
        <v>37</v>
      </c>
      <c r="D153" t="s">
        <v>31</v>
      </c>
      <c r="E153" s="4">
        <v>7693</v>
      </c>
      <c r="F153" s="5">
        <v>87</v>
      </c>
    </row>
    <row r="154" spans="2:6" x14ac:dyDescent="0.3">
      <c r="B154" t="s">
        <v>6</v>
      </c>
      <c r="C154" t="s">
        <v>38</v>
      </c>
      <c r="D154" t="s">
        <v>21</v>
      </c>
      <c r="E154" s="4">
        <v>7322</v>
      </c>
      <c r="F154" s="5">
        <v>36</v>
      </c>
    </row>
    <row r="155" spans="2:6" x14ac:dyDescent="0.3">
      <c r="B155" t="s">
        <v>6</v>
      </c>
      <c r="C155" t="s">
        <v>37</v>
      </c>
      <c r="D155" t="s">
        <v>26</v>
      </c>
      <c r="E155" s="4">
        <v>6818</v>
      </c>
      <c r="F155" s="5">
        <v>6</v>
      </c>
    </row>
    <row r="156" spans="2:6" x14ac:dyDescent="0.3">
      <c r="B156" t="s">
        <v>6</v>
      </c>
      <c r="C156" t="s">
        <v>34</v>
      </c>
      <c r="D156" t="s">
        <v>32</v>
      </c>
      <c r="E156" s="4">
        <v>6734</v>
      </c>
      <c r="F156" s="5">
        <v>123</v>
      </c>
    </row>
    <row r="157" spans="2:6" x14ac:dyDescent="0.3">
      <c r="B157" t="s">
        <v>6</v>
      </c>
      <c r="C157" t="s">
        <v>36</v>
      </c>
      <c r="D157" t="s">
        <v>32</v>
      </c>
      <c r="E157" s="4">
        <v>6118</v>
      </c>
      <c r="F157" s="5">
        <v>9</v>
      </c>
    </row>
    <row r="158" spans="2:6" x14ac:dyDescent="0.3">
      <c r="B158" t="s">
        <v>6</v>
      </c>
      <c r="C158" t="s">
        <v>39</v>
      </c>
      <c r="D158" t="s">
        <v>17</v>
      </c>
      <c r="E158" s="4">
        <v>6048</v>
      </c>
      <c r="F158" s="5">
        <v>27</v>
      </c>
    </row>
    <row r="159" spans="2:6" x14ac:dyDescent="0.3">
      <c r="B159" t="s">
        <v>6</v>
      </c>
      <c r="C159" t="s">
        <v>36</v>
      </c>
      <c r="D159" t="s">
        <v>17</v>
      </c>
      <c r="E159" s="4">
        <v>4970</v>
      </c>
      <c r="F159" s="5">
        <v>156</v>
      </c>
    </row>
    <row r="160" spans="2:6" x14ac:dyDescent="0.3">
      <c r="B160" t="s">
        <v>6</v>
      </c>
      <c r="C160" t="s">
        <v>37</v>
      </c>
      <c r="D160" t="s">
        <v>23</v>
      </c>
      <c r="E160" s="4">
        <v>4949</v>
      </c>
      <c r="F160" s="5">
        <v>189</v>
      </c>
    </row>
    <row r="161" spans="2:6" x14ac:dyDescent="0.3">
      <c r="B161" t="s">
        <v>6</v>
      </c>
      <c r="C161" t="s">
        <v>35</v>
      </c>
      <c r="D161" t="s">
        <v>30</v>
      </c>
      <c r="E161" s="4">
        <v>4781</v>
      </c>
      <c r="F161" s="5">
        <v>123</v>
      </c>
    </row>
    <row r="162" spans="2:6" x14ac:dyDescent="0.3">
      <c r="B162" t="s">
        <v>6</v>
      </c>
      <c r="C162" t="s">
        <v>36</v>
      </c>
      <c r="D162" t="s">
        <v>13</v>
      </c>
      <c r="E162" s="4">
        <v>4319</v>
      </c>
      <c r="F162" s="5">
        <v>30</v>
      </c>
    </row>
    <row r="163" spans="2:6" x14ac:dyDescent="0.3">
      <c r="B163" t="s">
        <v>6</v>
      </c>
      <c r="C163" t="s">
        <v>34</v>
      </c>
      <c r="D163" t="s">
        <v>27</v>
      </c>
      <c r="E163" s="4">
        <v>4242</v>
      </c>
      <c r="F163" s="5">
        <v>207</v>
      </c>
    </row>
    <row r="164" spans="2:6" x14ac:dyDescent="0.3">
      <c r="B164" t="s">
        <v>6</v>
      </c>
      <c r="C164" t="s">
        <v>35</v>
      </c>
      <c r="D164" t="s">
        <v>27</v>
      </c>
      <c r="E164" s="4">
        <v>3864</v>
      </c>
      <c r="F164" s="5">
        <v>177</v>
      </c>
    </row>
    <row r="165" spans="2:6" x14ac:dyDescent="0.3">
      <c r="B165" t="s">
        <v>6</v>
      </c>
      <c r="C165" t="s">
        <v>34</v>
      </c>
      <c r="D165" t="s">
        <v>17</v>
      </c>
      <c r="E165" s="4">
        <v>3759</v>
      </c>
      <c r="F165" s="5">
        <v>150</v>
      </c>
    </row>
    <row r="166" spans="2:6" x14ac:dyDescent="0.3">
      <c r="B166" t="s">
        <v>6</v>
      </c>
      <c r="C166" t="s">
        <v>37</v>
      </c>
      <c r="D166" t="s">
        <v>28</v>
      </c>
      <c r="E166" s="4">
        <v>3556</v>
      </c>
      <c r="F166" s="5">
        <v>459</v>
      </c>
    </row>
    <row r="167" spans="2:6" x14ac:dyDescent="0.3">
      <c r="B167" t="s">
        <v>6</v>
      </c>
      <c r="C167" t="s">
        <v>34</v>
      </c>
      <c r="D167" t="s">
        <v>30</v>
      </c>
      <c r="E167" s="4">
        <v>3402</v>
      </c>
      <c r="F167" s="5">
        <v>366</v>
      </c>
    </row>
    <row r="168" spans="2:6" x14ac:dyDescent="0.3">
      <c r="B168" t="s">
        <v>6</v>
      </c>
      <c r="C168" t="s">
        <v>34</v>
      </c>
      <c r="D168" t="s">
        <v>29</v>
      </c>
      <c r="E168" s="4">
        <v>3339</v>
      </c>
      <c r="F168" s="5">
        <v>75</v>
      </c>
    </row>
    <row r="169" spans="2:6" x14ac:dyDescent="0.3">
      <c r="B169" t="s">
        <v>6</v>
      </c>
      <c r="C169" t="s">
        <v>39</v>
      </c>
      <c r="D169" t="s">
        <v>24</v>
      </c>
      <c r="E169" s="4">
        <v>2989</v>
      </c>
      <c r="F169" s="5">
        <v>3</v>
      </c>
    </row>
    <row r="170" spans="2:6" x14ac:dyDescent="0.3">
      <c r="B170" t="s">
        <v>6</v>
      </c>
      <c r="C170" t="s">
        <v>38</v>
      </c>
      <c r="D170" t="s">
        <v>31</v>
      </c>
      <c r="E170" s="4">
        <v>2681</v>
      </c>
      <c r="F170" s="5">
        <v>54</v>
      </c>
    </row>
    <row r="171" spans="2:6" x14ac:dyDescent="0.3">
      <c r="B171" t="s">
        <v>6</v>
      </c>
      <c r="C171" t="s">
        <v>38</v>
      </c>
      <c r="D171" t="s">
        <v>13</v>
      </c>
      <c r="E171" s="4">
        <v>2317</v>
      </c>
      <c r="F171" s="5">
        <v>123</v>
      </c>
    </row>
    <row r="172" spans="2:6" x14ac:dyDescent="0.3">
      <c r="B172" t="s">
        <v>6</v>
      </c>
      <c r="C172" t="s">
        <v>34</v>
      </c>
      <c r="D172" t="s">
        <v>16</v>
      </c>
      <c r="E172" s="4">
        <v>2219</v>
      </c>
      <c r="F172" s="5">
        <v>75</v>
      </c>
    </row>
    <row r="173" spans="2:6" x14ac:dyDescent="0.3">
      <c r="B173" t="s">
        <v>6</v>
      </c>
      <c r="C173" t="s">
        <v>39</v>
      </c>
      <c r="D173" t="s">
        <v>30</v>
      </c>
      <c r="E173" s="4">
        <v>1638</v>
      </c>
      <c r="F173" s="5">
        <v>63</v>
      </c>
    </row>
    <row r="174" spans="2:6" x14ac:dyDescent="0.3">
      <c r="B174" t="s">
        <v>6</v>
      </c>
      <c r="C174" t="s">
        <v>37</v>
      </c>
      <c r="D174" t="s">
        <v>18</v>
      </c>
      <c r="E174" s="4">
        <v>1505</v>
      </c>
      <c r="F174" s="5">
        <v>102</v>
      </c>
    </row>
    <row r="175" spans="2:6" x14ac:dyDescent="0.3">
      <c r="B175" t="s">
        <v>6</v>
      </c>
      <c r="C175" t="s">
        <v>34</v>
      </c>
      <c r="D175" t="s">
        <v>15</v>
      </c>
      <c r="E175" s="4">
        <v>1442</v>
      </c>
      <c r="F175" s="5">
        <v>15</v>
      </c>
    </row>
    <row r="176" spans="2:6" x14ac:dyDescent="0.3">
      <c r="B176" t="s">
        <v>6</v>
      </c>
      <c r="C176" t="s">
        <v>36</v>
      </c>
      <c r="D176" t="s">
        <v>29</v>
      </c>
      <c r="E176" s="4">
        <v>1400</v>
      </c>
      <c r="F176" s="5">
        <v>135</v>
      </c>
    </row>
    <row r="177" spans="2:6" x14ac:dyDescent="0.3">
      <c r="B177" t="s">
        <v>6</v>
      </c>
      <c r="C177" t="s">
        <v>35</v>
      </c>
      <c r="D177" t="s">
        <v>20</v>
      </c>
      <c r="E177" s="4">
        <v>1071</v>
      </c>
      <c r="F177" s="5">
        <v>270</v>
      </c>
    </row>
    <row r="178" spans="2:6" x14ac:dyDescent="0.3">
      <c r="B178" t="s">
        <v>6</v>
      </c>
      <c r="C178" t="s">
        <v>38</v>
      </c>
      <c r="D178" t="s">
        <v>33</v>
      </c>
      <c r="E178" s="4">
        <v>959</v>
      </c>
      <c r="F178" s="5">
        <v>135</v>
      </c>
    </row>
    <row r="179" spans="2:6" x14ac:dyDescent="0.3">
      <c r="B179" t="s">
        <v>6</v>
      </c>
      <c r="C179" t="s">
        <v>38</v>
      </c>
      <c r="D179" t="s">
        <v>16</v>
      </c>
      <c r="E179" s="4">
        <v>938</v>
      </c>
      <c r="F179" s="5">
        <v>6</v>
      </c>
    </row>
    <row r="180" spans="2:6" x14ac:dyDescent="0.3">
      <c r="B180" t="s">
        <v>6</v>
      </c>
      <c r="C180" t="s">
        <v>37</v>
      </c>
      <c r="D180" t="s">
        <v>30</v>
      </c>
      <c r="E180" s="4">
        <v>560</v>
      </c>
      <c r="F180" s="5">
        <v>81</v>
      </c>
    </row>
    <row r="181" spans="2:6" x14ac:dyDescent="0.3">
      <c r="B181" t="s">
        <v>6</v>
      </c>
      <c r="C181" t="s">
        <v>34</v>
      </c>
      <c r="D181" t="s">
        <v>4</v>
      </c>
      <c r="E181" s="4">
        <v>525</v>
      </c>
      <c r="F181" s="5">
        <v>48</v>
      </c>
    </row>
    <row r="182" spans="2:6" x14ac:dyDescent="0.3">
      <c r="B182" t="s">
        <v>6</v>
      </c>
      <c r="C182" t="s">
        <v>36</v>
      </c>
      <c r="D182" t="s">
        <v>21</v>
      </c>
      <c r="E182" s="4">
        <v>497</v>
      </c>
      <c r="F182" s="5">
        <v>63</v>
      </c>
    </row>
    <row r="183" spans="2:6" x14ac:dyDescent="0.3">
      <c r="B183" t="s">
        <v>6</v>
      </c>
      <c r="C183" t="s">
        <v>38</v>
      </c>
      <c r="D183" t="s">
        <v>25</v>
      </c>
      <c r="E183" s="4">
        <v>469</v>
      </c>
      <c r="F183" s="5">
        <v>75</v>
      </c>
    </row>
    <row r="184" spans="2:6" x14ac:dyDescent="0.3">
      <c r="B184" t="s">
        <v>6</v>
      </c>
      <c r="C184" t="s">
        <v>34</v>
      </c>
      <c r="D184" t="s">
        <v>26</v>
      </c>
      <c r="E184" s="4">
        <v>8008</v>
      </c>
      <c r="F184" s="5">
        <v>456</v>
      </c>
    </row>
    <row r="185" spans="2:6" x14ac:dyDescent="0.3">
      <c r="B185" t="s">
        <v>6</v>
      </c>
      <c r="C185" t="s">
        <v>39</v>
      </c>
      <c r="D185" t="s">
        <v>29</v>
      </c>
      <c r="E185" s="4">
        <v>3052</v>
      </c>
      <c r="F185" s="5">
        <v>378</v>
      </c>
    </row>
    <row r="186" spans="2:6" x14ac:dyDescent="0.3">
      <c r="B186" t="s">
        <v>6</v>
      </c>
      <c r="C186" t="s">
        <v>39</v>
      </c>
      <c r="D186" t="s">
        <v>25</v>
      </c>
      <c r="E186" s="4">
        <v>2100</v>
      </c>
      <c r="F186" s="5">
        <v>414</v>
      </c>
    </row>
    <row r="187" spans="2:6" x14ac:dyDescent="0.3">
      <c r="B187" t="s">
        <v>6</v>
      </c>
      <c r="C187" t="s">
        <v>37</v>
      </c>
      <c r="D187" t="s">
        <v>16</v>
      </c>
      <c r="E187" s="4">
        <v>1904</v>
      </c>
      <c r="F187" s="5">
        <v>405</v>
      </c>
    </row>
    <row r="188" spans="2:6" x14ac:dyDescent="0.3">
      <c r="B188" t="s">
        <v>6</v>
      </c>
      <c r="C188" t="s">
        <v>35</v>
      </c>
      <c r="D188" t="s">
        <v>4</v>
      </c>
      <c r="E188" s="4">
        <v>1302</v>
      </c>
      <c r="F188" s="5">
        <v>402</v>
      </c>
    </row>
    <row r="189" spans="2:6" x14ac:dyDescent="0.3">
      <c r="B189" t="s">
        <v>6</v>
      </c>
      <c r="C189" t="s">
        <v>38</v>
      </c>
      <c r="D189" t="s">
        <v>27</v>
      </c>
      <c r="E189" s="4">
        <v>1134</v>
      </c>
      <c r="F189" s="5">
        <v>282</v>
      </c>
    </row>
    <row r="190" spans="2:6" x14ac:dyDescent="0.3">
      <c r="B190" t="s">
        <v>7</v>
      </c>
      <c r="C190" t="s">
        <v>38</v>
      </c>
      <c r="D190" t="s">
        <v>30</v>
      </c>
      <c r="E190" s="4">
        <v>10129</v>
      </c>
      <c r="F190" s="5">
        <v>312</v>
      </c>
    </row>
    <row r="191" spans="2:6" x14ac:dyDescent="0.3">
      <c r="B191" t="s">
        <v>7</v>
      </c>
      <c r="C191" t="s">
        <v>37</v>
      </c>
      <c r="D191" t="s">
        <v>22</v>
      </c>
      <c r="E191" s="4">
        <v>9835</v>
      </c>
      <c r="F191" s="5">
        <v>207</v>
      </c>
    </row>
    <row r="192" spans="2:6" x14ac:dyDescent="0.3">
      <c r="B192" t="s">
        <v>7</v>
      </c>
      <c r="C192" t="s">
        <v>34</v>
      </c>
      <c r="D192" t="s">
        <v>24</v>
      </c>
      <c r="E192" s="4">
        <v>8862</v>
      </c>
      <c r="F192" s="5">
        <v>189</v>
      </c>
    </row>
    <row r="193" spans="2:6" x14ac:dyDescent="0.3">
      <c r="B193" t="s">
        <v>7</v>
      </c>
      <c r="C193" t="s">
        <v>36</v>
      </c>
      <c r="D193" t="s">
        <v>22</v>
      </c>
      <c r="E193" s="4">
        <v>8435</v>
      </c>
      <c r="F193" s="5">
        <v>42</v>
      </c>
    </row>
    <row r="194" spans="2:6" x14ac:dyDescent="0.3">
      <c r="B194" t="s">
        <v>7</v>
      </c>
      <c r="C194" t="s">
        <v>34</v>
      </c>
      <c r="D194" t="s">
        <v>17</v>
      </c>
      <c r="E194" s="4">
        <v>7777</v>
      </c>
      <c r="F194" s="5">
        <v>39</v>
      </c>
    </row>
    <row r="195" spans="2:6" x14ac:dyDescent="0.3">
      <c r="B195" t="s">
        <v>7</v>
      </c>
      <c r="C195" t="s">
        <v>35</v>
      </c>
      <c r="D195" t="s">
        <v>30</v>
      </c>
      <c r="E195" s="4">
        <v>6755</v>
      </c>
      <c r="F195" s="5">
        <v>252</v>
      </c>
    </row>
    <row r="196" spans="2:6" x14ac:dyDescent="0.3">
      <c r="B196" t="s">
        <v>7</v>
      </c>
      <c r="C196" t="s">
        <v>37</v>
      </c>
      <c r="D196" t="s">
        <v>14</v>
      </c>
      <c r="E196" s="4">
        <v>6608</v>
      </c>
      <c r="F196" s="5">
        <v>225</v>
      </c>
    </row>
    <row r="197" spans="2:6" x14ac:dyDescent="0.3">
      <c r="B197" t="s">
        <v>7</v>
      </c>
      <c r="C197" t="s">
        <v>37</v>
      </c>
      <c r="D197" t="s">
        <v>30</v>
      </c>
      <c r="E197" s="4">
        <v>6454</v>
      </c>
      <c r="F197" s="5">
        <v>54</v>
      </c>
    </row>
    <row r="198" spans="2:6" x14ac:dyDescent="0.3">
      <c r="B198" t="s">
        <v>7</v>
      </c>
      <c r="C198" t="s">
        <v>37</v>
      </c>
      <c r="D198" t="s">
        <v>33</v>
      </c>
      <c r="E198" s="4">
        <v>6391</v>
      </c>
      <c r="F198" s="5">
        <v>48</v>
      </c>
    </row>
    <row r="199" spans="2:6" x14ac:dyDescent="0.3">
      <c r="B199" t="s">
        <v>7</v>
      </c>
      <c r="C199" t="s">
        <v>36</v>
      </c>
      <c r="D199" t="s">
        <v>29</v>
      </c>
      <c r="E199" s="4">
        <v>5551</v>
      </c>
      <c r="F199" s="5">
        <v>252</v>
      </c>
    </row>
    <row r="200" spans="2:6" x14ac:dyDescent="0.3">
      <c r="B200" t="s">
        <v>7</v>
      </c>
      <c r="C200" t="s">
        <v>35</v>
      </c>
      <c r="D200" t="s">
        <v>28</v>
      </c>
      <c r="E200" s="4">
        <v>5194</v>
      </c>
      <c r="F200" s="5">
        <v>288</v>
      </c>
    </row>
    <row r="201" spans="2:6" x14ac:dyDescent="0.3">
      <c r="B201" t="s">
        <v>7</v>
      </c>
      <c r="C201" t="s">
        <v>35</v>
      </c>
      <c r="D201" t="s">
        <v>14</v>
      </c>
      <c r="E201" s="4">
        <v>4606</v>
      </c>
      <c r="F201" s="5">
        <v>63</v>
      </c>
    </row>
    <row r="202" spans="2:6" x14ac:dyDescent="0.3">
      <c r="B202" t="s">
        <v>7</v>
      </c>
      <c r="C202" t="s">
        <v>35</v>
      </c>
      <c r="D202" t="s">
        <v>19</v>
      </c>
      <c r="E202" s="4">
        <v>4585</v>
      </c>
      <c r="F202" s="5">
        <v>240</v>
      </c>
    </row>
    <row r="203" spans="2:6" x14ac:dyDescent="0.3">
      <c r="B203" t="s">
        <v>7</v>
      </c>
      <c r="C203" t="s">
        <v>39</v>
      </c>
      <c r="D203" t="s">
        <v>17</v>
      </c>
      <c r="E203" s="4">
        <v>4438</v>
      </c>
      <c r="F203" s="5">
        <v>246</v>
      </c>
    </row>
    <row r="204" spans="2:6" x14ac:dyDescent="0.3">
      <c r="B204" t="s">
        <v>7</v>
      </c>
      <c r="C204" t="s">
        <v>34</v>
      </c>
      <c r="D204" t="s">
        <v>15</v>
      </c>
      <c r="E204" s="4">
        <v>3829</v>
      </c>
      <c r="F204" s="5">
        <v>24</v>
      </c>
    </row>
    <row r="205" spans="2:6" x14ac:dyDescent="0.3">
      <c r="B205" t="s">
        <v>7</v>
      </c>
      <c r="C205" t="s">
        <v>34</v>
      </c>
      <c r="D205" t="s">
        <v>32</v>
      </c>
      <c r="E205" s="4">
        <v>3262</v>
      </c>
      <c r="F205" s="5">
        <v>75</v>
      </c>
    </row>
    <row r="206" spans="2:6" x14ac:dyDescent="0.3">
      <c r="B206" t="s">
        <v>7</v>
      </c>
      <c r="C206" t="s">
        <v>36</v>
      </c>
      <c r="D206" t="s">
        <v>19</v>
      </c>
      <c r="E206" s="4">
        <v>2870</v>
      </c>
      <c r="F206" s="5">
        <v>300</v>
      </c>
    </row>
    <row r="207" spans="2:6" x14ac:dyDescent="0.3">
      <c r="B207" t="s">
        <v>7</v>
      </c>
      <c r="C207" t="s">
        <v>35</v>
      </c>
      <c r="D207" t="s">
        <v>24</v>
      </c>
      <c r="E207" s="4">
        <v>2793</v>
      </c>
      <c r="F207" s="5">
        <v>114</v>
      </c>
    </row>
    <row r="208" spans="2:6" x14ac:dyDescent="0.3">
      <c r="B208" t="s">
        <v>7</v>
      </c>
      <c r="C208" t="s">
        <v>36</v>
      </c>
      <c r="D208" t="s">
        <v>18</v>
      </c>
      <c r="E208" s="4">
        <v>2646</v>
      </c>
      <c r="F208" s="5">
        <v>177</v>
      </c>
    </row>
    <row r="209" spans="2:6" x14ac:dyDescent="0.3">
      <c r="B209" t="s">
        <v>7</v>
      </c>
      <c r="C209" t="s">
        <v>35</v>
      </c>
      <c r="D209" t="s">
        <v>27</v>
      </c>
      <c r="E209" s="4">
        <v>2478</v>
      </c>
      <c r="F209" s="5">
        <v>21</v>
      </c>
    </row>
    <row r="210" spans="2:6" x14ac:dyDescent="0.3">
      <c r="B210" t="s">
        <v>7</v>
      </c>
      <c r="C210" t="s">
        <v>34</v>
      </c>
      <c r="D210" t="s">
        <v>33</v>
      </c>
      <c r="E210" s="4">
        <v>2226</v>
      </c>
      <c r="F210" s="5">
        <v>48</v>
      </c>
    </row>
    <row r="211" spans="2:6" x14ac:dyDescent="0.3">
      <c r="B211" t="s">
        <v>7</v>
      </c>
      <c r="C211" t="s">
        <v>34</v>
      </c>
      <c r="D211" t="s">
        <v>20</v>
      </c>
      <c r="E211" s="4">
        <v>2205</v>
      </c>
      <c r="F211" s="5">
        <v>138</v>
      </c>
    </row>
    <row r="212" spans="2:6" x14ac:dyDescent="0.3">
      <c r="B212" t="s">
        <v>7</v>
      </c>
      <c r="C212" t="s">
        <v>36</v>
      </c>
      <c r="D212" t="s">
        <v>31</v>
      </c>
      <c r="E212" s="4">
        <v>2149</v>
      </c>
      <c r="F212" s="5">
        <v>117</v>
      </c>
    </row>
    <row r="213" spans="2:6" x14ac:dyDescent="0.3">
      <c r="B213" t="s">
        <v>7</v>
      </c>
      <c r="C213" t="s">
        <v>35</v>
      </c>
      <c r="D213" t="s">
        <v>16</v>
      </c>
      <c r="E213" s="4">
        <v>2135</v>
      </c>
      <c r="F213" s="5">
        <v>27</v>
      </c>
    </row>
    <row r="214" spans="2:6" x14ac:dyDescent="0.3">
      <c r="B214" t="s">
        <v>7</v>
      </c>
      <c r="C214" t="s">
        <v>38</v>
      </c>
      <c r="D214" t="s">
        <v>18</v>
      </c>
      <c r="E214" s="4">
        <v>1778</v>
      </c>
      <c r="F214" s="5">
        <v>270</v>
      </c>
    </row>
    <row r="215" spans="2:6" x14ac:dyDescent="0.3">
      <c r="B215" t="s">
        <v>7</v>
      </c>
      <c r="C215" t="s">
        <v>34</v>
      </c>
      <c r="D215" t="s">
        <v>25</v>
      </c>
      <c r="E215" s="4">
        <v>1568</v>
      </c>
      <c r="F215" s="5">
        <v>96</v>
      </c>
    </row>
    <row r="216" spans="2:6" x14ac:dyDescent="0.3">
      <c r="B216" t="s">
        <v>7</v>
      </c>
      <c r="C216" t="s">
        <v>38</v>
      </c>
      <c r="D216" t="s">
        <v>14</v>
      </c>
      <c r="E216" s="4">
        <v>1281</v>
      </c>
      <c r="F216" s="5">
        <v>75</v>
      </c>
    </row>
    <row r="217" spans="2:6" x14ac:dyDescent="0.3">
      <c r="B217" t="s">
        <v>7</v>
      </c>
      <c r="C217" t="s">
        <v>36</v>
      </c>
      <c r="D217" t="s">
        <v>32</v>
      </c>
      <c r="E217" s="4">
        <v>280</v>
      </c>
      <c r="F217" s="5">
        <v>87</v>
      </c>
    </row>
    <row r="218" spans="2:6" x14ac:dyDescent="0.3">
      <c r="B218" t="s">
        <v>7</v>
      </c>
      <c r="C218" t="s">
        <v>38</v>
      </c>
      <c r="D218" t="s">
        <v>28</v>
      </c>
      <c r="E218" s="4">
        <v>5677</v>
      </c>
      <c r="F218" s="5">
        <v>258</v>
      </c>
    </row>
    <row r="219" spans="2:6" x14ac:dyDescent="0.3">
      <c r="B219" t="s">
        <v>7</v>
      </c>
      <c r="C219" t="s">
        <v>37</v>
      </c>
      <c r="D219" t="s">
        <v>26</v>
      </c>
      <c r="E219" s="4">
        <v>5306</v>
      </c>
      <c r="F219" s="5">
        <v>0</v>
      </c>
    </row>
    <row r="220" spans="2:6" x14ac:dyDescent="0.3">
      <c r="B220" t="s">
        <v>7</v>
      </c>
      <c r="C220" t="s">
        <v>37</v>
      </c>
      <c r="D220" t="s">
        <v>16</v>
      </c>
      <c r="E220" s="4">
        <v>4487</v>
      </c>
      <c r="F220" s="5">
        <v>333</v>
      </c>
    </row>
    <row r="221" spans="2:6" x14ac:dyDescent="0.3">
      <c r="B221" t="s">
        <v>7</v>
      </c>
      <c r="C221" t="s">
        <v>37</v>
      </c>
      <c r="D221" t="s">
        <v>17</v>
      </c>
      <c r="E221" s="4">
        <v>4487</v>
      </c>
      <c r="F221" s="5">
        <v>111</v>
      </c>
    </row>
    <row r="222" spans="2:6" x14ac:dyDescent="0.3">
      <c r="B222" t="s">
        <v>7</v>
      </c>
      <c r="C222" t="s">
        <v>34</v>
      </c>
      <c r="D222" t="s">
        <v>14</v>
      </c>
      <c r="E222" s="4">
        <v>1932</v>
      </c>
      <c r="F222" s="5">
        <v>369</v>
      </c>
    </row>
    <row r="223" spans="2:6" x14ac:dyDescent="0.3">
      <c r="B223" t="s">
        <v>7</v>
      </c>
      <c r="C223" t="s">
        <v>39</v>
      </c>
      <c r="D223" t="s">
        <v>27</v>
      </c>
      <c r="E223" s="4">
        <v>966</v>
      </c>
      <c r="F223" s="5">
        <v>198</v>
      </c>
    </row>
    <row r="224" spans="2:6" x14ac:dyDescent="0.3">
      <c r="B224" t="s">
        <v>41</v>
      </c>
      <c r="C224" t="s">
        <v>36</v>
      </c>
      <c r="D224" t="s">
        <v>13</v>
      </c>
      <c r="E224" s="4">
        <v>10311</v>
      </c>
      <c r="F224" s="5">
        <v>231</v>
      </c>
    </row>
    <row r="225" spans="2:6" x14ac:dyDescent="0.3">
      <c r="B225" t="s">
        <v>41</v>
      </c>
      <c r="C225" t="s">
        <v>36</v>
      </c>
      <c r="D225" t="s">
        <v>32</v>
      </c>
      <c r="E225" s="4">
        <v>10304</v>
      </c>
      <c r="F225" s="5">
        <v>84</v>
      </c>
    </row>
    <row r="226" spans="2:6" x14ac:dyDescent="0.3">
      <c r="B226" t="s">
        <v>41</v>
      </c>
      <c r="C226" t="s">
        <v>36</v>
      </c>
      <c r="D226" t="s">
        <v>18</v>
      </c>
      <c r="E226" s="4">
        <v>9632</v>
      </c>
      <c r="F226" s="5">
        <v>288</v>
      </c>
    </row>
    <row r="227" spans="2:6" x14ac:dyDescent="0.3">
      <c r="B227" t="s">
        <v>41</v>
      </c>
      <c r="C227" t="s">
        <v>34</v>
      </c>
      <c r="D227" t="s">
        <v>33</v>
      </c>
      <c r="E227" s="4">
        <v>7847</v>
      </c>
      <c r="F227" s="5">
        <v>174</v>
      </c>
    </row>
    <row r="228" spans="2:6" x14ac:dyDescent="0.3">
      <c r="B228" t="s">
        <v>41</v>
      </c>
      <c r="C228" t="s">
        <v>37</v>
      </c>
      <c r="D228" t="s">
        <v>24</v>
      </c>
      <c r="E228" s="4">
        <v>6398</v>
      </c>
      <c r="F228" s="5">
        <v>102</v>
      </c>
    </row>
    <row r="229" spans="2:6" x14ac:dyDescent="0.3">
      <c r="B229" t="s">
        <v>41</v>
      </c>
      <c r="C229" t="s">
        <v>36</v>
      </c>
      <c r="D229" t="s">
        <v>30</v>
      </c>
      <c r="E229" s="4">
        <v>6118</v>
      </c>
      <c r="F229" s="5">
        <v>174</v>
      </c>
    </row>
    <row r="230" spans="2:6" x14ac:dyDescent="0.3">
      <c r="B230" t="s">
        <v>41</v>
      </c>
      <c r="C230" t="s">
        <v>38</v>
      </c>
      <c r="D230" t="s">
        <v>22</v>
      </c>
      <c r="E230" s="4">
        <v>5915</v>
      </c>
      <c r="F230" s="5">
        <v>3</v>
      </c>
    </row>
    <row r="231" spans="2:6" x14ac:dyDescent="0.3">
      <c r="B231" t="s">
        <v>41</v>
      </c>
      <c r="C231" t="s">
        <v>34</v>
      </c>
      <c r="D231" t="s">
        <v>23</v>
      </c>
      <c r="E231" s="4">
        <v>4935</v>
      </c>
      <c r="F231" s="5">
        <v>126</v>
      </c>
    </row>
    <row r="232" spans="2:6" x14ac:dyDescent="0.3">
      <c r="B232" t="s">
        <v>41</v>
      </c>
      <c r="C232" t="s">
        <v>39</v>
      </c>
      <c r="D232" t="s">
        <v>14</v>
      </c>
      <c r="E232" s="4">
        <v>3976</v>
      </c>
      <c r="F232" s="5">
        <v>72</v>
      </c>
    </row>
    <row r="233" spans="2:6" x14ac:dyDescent="0.3">
      <c r="B233" t="s">
        <v>41</v>
      </c>
      <c r="C233" t="s">
        <v>37</v>
      </c>
      <c r="D233" t="s">
        <v>20</v>
      </c>
      <c r="E233" s="4">
        <v>3388</v>
      </c>
      <c r="F233" s="5">
        <v>123</v>
      </c>
    </row>
    <row r="234" spans="2:6" x14ac:dyDescent="0.3">
      <c r="B234" t="s">
        <v>41</v>
      </c>
      <c r="C234" t="s">
        <v>37</v>
      </c>
      <c r="D234" t="s">
        <v>21</v>
      </c>
      <c r="E234" s="4">
        <v>2933</v>
      </c>
      <c r="F234" s="5">
        <v>9</v>
      </c>
    </row>
    <row r="235" spans="2:6" x14ac:dyDescent="0.3">
      <c r="B235" t="s">
        <v>41</v>
      </c>
      <c r="C235" t="s">
        <v>37</v>
      </c>
      <c r="D235" t="s">
        <v>26</v>
      </c>
      <c r="E235" s="4">
        <v>2324</v>
      </c>
      <c r="F235" s="5">
        <v>177</v>
      </c>
    </row>
    <row r="236" spans="2:6" x14ac:dyDescent="0.3">
      <c r="B236" t="s">
        <v>41</v>
      </c>
      <c r="C236" t="s">
        <v>37</v>
      </c>
      <c r="D236" t="s">
        <v>30</v>
      </c>
      <c r="E236" s="4">
        <v>1526</v>
      </c>
      <c r="F236" s="5">
        <v>240</v>
      </c>
    </row>
    <row r="237" spans="2:6" x14ac:dyDescent="0.3">
      <c r="B237" t="s">
        <v>41</v>
      </c>
      <c r="C237" t="s">
        <v>34</v>
      </c>
      <c r="D237" t="s">
        <v>17</v>
      </c>
      <c r="E237" s="4">
        <v>1463</v>
      </c>
      <c r="F237" s="5">
        <v>39</v>
      </c>
    </row>
    <row r="238" spans="2:6" x14ac:dyDescent="0.3">
      <c r="B238" t="s">
        <v>41</v>
      </c>
      <c r="C238" t="s">
        <v>34</v>
      </c>
      <c r="D238" t="s">
        <v>16</v>
      </c>
      <c r="E238" s="4">
        <v>1274</v>
      </c>
      <c r="F238" s="5">
        <v>225</v>
      </c>
    </row>
    <row r="239" spans="2:6" x14ac:dyDescent="0.3">
      <c r="B239" t="s">
        <v>41</v>
      </c>
      <c r="C239" t="s">
        <v>37</v>
      </c>
      <c r="D239" t="s">
        <v>15</v>
      </c>
      <c r="E239" s="4">
        <v>714</v>
      </c>
      <c r="F239" s="5">
        <v>231</v>
      </c>
    </row>
    <row r="240" spans="2:6" x14ac:dyDescent="0.3">
      <c r="B240" t="s">
        <v>41</v>
      </c>
      <c r="C240" t="s">
        <v>35</v>
      </c>
      <c r="D240" t="s">
        <v>19</v>
      </c>
      <c r="E240" s="4">
        <v>609</v>
      </c>
      <c r="F240" s="5">
        <v>99</v>
      </c>
    </row>
    <row r="241" spans="2:6" x14ac:dyDescent="0.3">
      <c r="B241" t="s">
        <v>41</v>
      </c>
      <c r="C241" t="s">
        <v>34</v>
      </c>
      <c r="D241" t="s">
        <v>22</v>
      </c>
      <c r="E241" s="4">
        <v>336</v>
      </c>
      <c r="F241" s="5">
        <v>144</v>
      </c>
    </row>
    <row r="242" spans="2:6" x14ac:dyDescent="0.3">
      <c r="B242" t="s">
        <v>41</v>
      </c>
      <c r="C242" t="s">
        <v>38</v>
      </c>
      <c r="D242" t="s">
        <v>25</v>
      </c>
      <c r="E242" s="4">
        <v>154</v>
      </c>
      <c r="F242" s="5">
        <v>21</v>
      </c>
    </row>
    <row r="243" spans="2:6" x14ac:dyDescent="0.3">
      <c r="B243" t="s">
        <v>41</v>
      </c>
      <c r="C243" t="s">
        <v>36</v>
      </c>
      <c r="D243" t="s">
        <v>26</v>
      </c>
      <c r="E243" s="4">
        <v>98</v>
      </c>
      <c r="F243" s="5">
        <v>204</v>
      </c>
    </row>
    <row r="244" spans="2:6" x14ac:dyDescent="0.3">
      <c r="B244" t="s">
        <v>41</v>
      </c>
      <c r="C244" t="s">
        <v>35</v>
      </c>
      <c r="D244" t="s">
        <v>28</v>
      </c>
      <c r="E244" s="4">
        <v>7455</v>
      </c>
      <c r="F244" s="5">
        <v>216</v>
      </c>
    </row>
    <row r="245" spans="2:6" x14ac:dyDescent="0.3">
      <c r="B245" t="s">
        <v>41</v>
      </c>
      <c r="C245" t="s">
        <v>35</v>
      </c>
      <c r="D245" t="s">
        <v>13</v>
      </c>
      <c r="E245" s="4">
        <v>4760</v>
      </c>
      <c r="F245" s="5">
        <v>69</v>
      </c>
    </row>
    <row r="246" spans="2:6" x14ac:dyDescent="0.3">
      <c r="B246" t="s">
        <v>41</v>
      </c>
      <c r="C246" t="s">
        <v>35</v>
      </c>
      <c r="D246" t="s">
        <v>15</v>
      </c>
      <c r="E246" s="4">
        <v>2114</v>
      </c>
      <c r="F246" s="5">
        <v>186</v>
      </c>
    </row>
    <row r="247" spans="2:6" x14ac:dyDescent="0.3">
      <c r="B247" t="s">
        <v>41</v>
      </c>
      <c r="C247" t="s">
        <v>36</v>
      </c>
      <c r="D247" t="s">
        <v>19</v>
      </c>
      <c r="E247" s="4">
        <v>1925</v>
      </c>
      <c r="F247" s="5">
        <v>192</v>
      </c>
    </row>
    <row r="248" spans="2:6" x14ac:dyDescent="0.3">
      <c r="B248" t="s">
        <v>41</v>
      </c>
      <c r="C248" t="s">
        <v>36</v>
      </c>
      <c r="D248" t="s">
        <v>28</v>
      </c>
      <c r="E248" s="4">
        <v>854</v>
      </c>
      <c r="F248" s="5">
        <v>309</v>
      </c>
    </row>
    <row r="249" spans="2:6" x14ac:dyDescent="0.3">
      <c r="B249" t="s">
        <v>41</v>
      </c>
      <c r="C249" t="s">
        <v>35</v>
      </c>
      <c r="D249" t="s">
        <v>27</v>
      </c>
      <c r="E249" s="4">
        <v>847</v>
      </c>
      <c r="F249" s="5">
        <v>129</v>
      </c>
    </row>
    <row r="250" spans="2:6" x14ac:dyDescent="0.3">
      <c r="B250" t="s">
        <v>8</v>
      </c>
      <c r="C250" t="s">
        <v>37</v>
      </c>
      <c r="D250" t="s">
        <v>15</v>
      </c>
      <c r="E250" s="4">
        <v>9709</v>
      </c>
      <c r="F250" s="5">
        <v>30</v>
      </c>
    </row>
    <row r="251" spans="2:6" x14ac:dyDescent="0.3">
      <c r="B251" t="s">
        <v>8</v>
      </c>
      <c r="C251" t="s">
        <v>39</v>
      </c>
      <c r="D251" t="s">
        <v>18</v>
      </c>
      <c r="E251" s="4">
        <v>9660</v>
      </c>
      <c r="F251" s="5">
        <v>27</v>
      </c>
    </row>
    <row r="252" spans="2:6" x14ac:dyDescent="0.3">
      <c r="B252" t="s">
        <v>8</v>
      </c>
      <c r="C252" t="s">
        <v>39</v>
      </c>
      <c r="D252" t="s">
        <v>31</v>
      </c>
      <c r="E252" s="4">
        <v>8890</v>
      </c>
      <c r="F252" s="5">
        <v>210</v>
      </c>
    </row>
    <row r="253" spans="2:6" x14ac:dyDescent="0.3">
      <c r="B253" t="s">
        <v>8</v>
      </c>
      <c r="C253" t="s">
        <v>39</v>
      </c>
      <c r="D253" t="s">
        <v>30</v>
      </c>
      <c r="E253" s="4">
        <v>7021</v>
      </c>
      <c r="F253" s="5">
        <v>183</v>
      </c>
    </row>
    <row r="254" spans="2:6" x14ac:dyDescent="0.3">
      <c r="B254" t="s">
        <v>8</v>
      </c>
      <c r="C254" t="s">
        <v>35</v>
      </c>
      <c r="D254" t="s">
        <v>32</v>
      </c>
      <c r="E254" s="4">
        <v>6706</v>
      </c>
      <c r="F254" s="5">
        <v>459</v>
      </c>
    </row>
    <row r="255" spans="2:6" x14ac:dyDescent="0.3">
      <c r="B255" t="s">
        <v>8</v>
      </c>
      <c r="C255" t="s">
        <v>38</v>
      </c>
      <c r="D255" t="s">
        <v>21</v>
      </c>
      <c r="E255" s="4">
        <v>6433</v>
      </c>
      <c r="F255" s="5">
        <v>78</v>
      </c>
    </row>
    <row r="256" spans="2:6" x14ac:dyDescent="0.3">
      <c r="B256" t="s">
        <v>8</v>
      </c>
      <c r="C256" t="s">
        <v>37</v>
      </c>
      <c r="D256" t="s">
        <v>26</v>
      </c>
      <c r="E256" s="4">
        <v>6279</v>
      </c>
      <c r="F256" s="5">
        <v>45</v>
      </c>
    </row>
    <row r="257" spans="2:6" x14ac:dyDescent="0.3">
      <c r="B257" t="s">
        <v>8</v>
      </c>
      <c r="C257" t="s">
        <v>36</v>
      </c>
      <c r="D257" t="s">
        <v>23</v>
      </c>
      <c r="E257" s="4">
        <v>5019</v>
      </c>
      <c r="F257" s="5">
        <v>150</v>
      </c>
    </row>
    <row r="258" spans="2:6" x14ac:dyDescent="0.3">
      <c r="B258" t="s">
        <v>8</v>
      </c>
      <c r="C258" t="s">
        <v>35</v>
      </c>
      <c r="D258" t="s">
        <v>22</v>
      </c>
      <c r="E258" s="4">
        <v>5012</v>
      </c>
      <c r="F258" s="5">
        <v>210</v>
      </c>
    </row>
    <row r="259" spans="2:6" x14ac:dyDescent="0.3">
      <c r="B259" t="s">
        <v>8</v>
      </c>
      <c r="C259" t="s">
        <v>35</v>
      </c>
      <c r="D259" t="s">
        <v>27</v>
      </c>
      <c r="E259" s="4">
        <v>4753</v>
      </c>
      <c r="F259" s="5">
        <v>300</v>
      </c>
    </row>
    <row r="260" spans="2:6" x14ac:dyDescent="0.3">
      <c r="B260" t="s">
        <v>8</v>
      </c>
      <c r="C260" t="s">
        <v>38</v>
      </c>
      <c r="D260" t="s">
        <v>32</v>
      </c>
      <c r="E260" s="4">
        <v>3752</v>
      </c>
      <c r="F260" s="5">
        <v>213</v>
      </c>
    </row>
    <row r="261" spans="2:6" x14ac:dyDescent="0.3">
      <c r="B261" t="s">
        <v>8</v>
      </c>
      <c r="C261" t="s">
        <v>35</v>
      </c>
      <c r="D261" t="s">
        <v>30</v>
      </c>
      <c r="E261" s="4">
        <v>3598</v>
      </c>
      <c r="F261" s="5">
        <v>81</v>
      </c>
    </row>
    <row r="262" spans="2:6" x14ac:dyDescent="0.3">
      <c r="B262" t="s">
        <v>8</v>
      </c>
      <c r="C262" t="s">
        <v>34</v>
      </c>
      <c r="D262" t="s">
        <v>31</v>
      </c>
      <c r="E262" s="4">
        <v>3507</v>
      </c>
      <c r="F262" s="5">
        <v>288</v>
      </c>
    </row>
    <row r="263" spans="2:6" x14ac:dyDescent="0.3">
      <c r="B263" t="s">
        <v>8</v>
      </c>
      <c r="C263" t="s">
        <v>38</v>
      </c>
      <c r="D263" t="s">
        <v>27</v>
      </c>
      <c r="E263" s="4">
        <v>2268</v>
      </c>
      <c r="F263" s="5">
        <v>63</v>
      </c>
    </row>
    <row r="264" spans="2:6" x14ac:dyDescent="0.3">
      <c r="B264" t="s">
        <v>8</v>
      </c>
      <c r="C264" t="s">
        <v>35</v>
      </c>
      <c r="D264" t="s">
        <v>29</v>
      </c>
      <c r="E264" s="4">
        <v>2023</v>
      </c>
      <c r="F264" s="5">
        <v>168</v>
      </c>
    </row>
    <row r="265" spans="2:6" x14ac:dyDescent="0.3">
      <c r="B265" t="s">
        <v>8</v>
      </c>
      <c r="C265" t="s">
        <v>37</v>
      </c>
      <c r="D265" t="s">
        <v>22</v>
      </c>
      <c r="E265" s="4">
        <v>1890</v>
      </c>
      <c r="F265" s="5">
        <v>195</v>
      </c>
    </row>
    <row r="266" spans="2:6" x14ac:dyDescent="0.3">
      <c r="B266" t="s">
        <v>8</v>
      </c>
      <c r="C266" t="s">
        <v>37</v>
      </c>
      <c r="D266" t="s">
        <v>19</v>
      </c>
      <c r="E266" s="4">
        <v>1771</v>
      </c>
      <c r="F266" s="5">
        <v>204</v>
      </c>
    </row>
    <row r="267" spans="2:6" x14ac:dyDescent="0.3">
      <c r="B267" t="s">
        <v>8</v>
      </c>
      <c r="C267" t="s">
        <v>38</v>
      </c>
      <c r="D267" t="s">
        <v>23</v>
      </c>
      <c r="E267" s="4">
        <v>1701</v>
      </c>
      <c r="F267" s="5">
        <v>234</v>
      </c>
    </row>
    <row r="268" spans="2:6" x14ac:dyDescent="0.3">
      <c r="B268" t="s">
        <v>8</v>
      </c>
      <c r="C268" t="s">
        <v>39</v>
      </c>
      <c r="D268" t="s">
        <v>26</v>
      </c>
      <c r="E268" s="4">
        <v>1561</v>
      </c>
      <c r="F268" s="5">
        <v>27</v>
      </c>
    </row>
    <row r="269" spans="2:6" x14ac:dyDescent="0.3">
      <c r="B269" t="s">
        <v>8</v>
      </c>
      <c r="C269" t="s">
        <v>37</v>
      </c>
      <c r="D269" t="s">
        <v>21</v>
      </c>
      <c r="E269" s="4">
        <v>434</v>
      </c>
      <c r="F269" s="5">
        <v>87</v>
      </c>
    </row>
    <row r="270" spans="2:6" x14ac:dyDescent="0.3">
      <c r="B270" t="s">
        <v>8</v>
      </c>
      <c r="C270" t="s">
        <v>35</v>
      </c>
      <c r="D270" t="s">
        <v>33</v>
      </c>
      <c r="E270" s="4">
        <v>357</v>
      </c>
      <c r="F270" s="5">
        <v>126</v>
      </c>
    </row>
    <row r="271" spans="2:6" x14ac:dyDescent="0.3">
      <c r="B271" t="s">
        <v>8</v>
      </c>
      <c r="C271" t="s">
        <v>38</v>
      </c>
      <c r="D271" t="s">
        <v>22</v>
      </c>
      <c r="E271" s="4">
        <v>168</v>
      </c>
      <c r="F271" s="5">
        <v>84</v>
      </c>
    </row>
    <row r="272" spans="2:6" x14ac:dyDescent="0.3">
      <c r="B272" t="s">
        <v>8</v>
      </c>
      <c r="C272" t="s">
        <v>37</v>
      </c>
      <c r="D272" t="s">
        <v>30</v>
      </c>
      <c r="E272" s="4">
        <v>42</v>
      </c>
      <c r="F272" s="5">
        <v>150</v>
      </c>
    </row>
    <row r="273" spans="2:6" x14ac:dyDescent="0.3">
      <c r="B273" t="s">
        <v>8</v>
      </c>
      <c r="C273" t="s">
        <v>35</v>
      </c>
      <c r="D273" t="s">
        <v>20</v>
      </c>
      <c r="E273" s="4">
        <v>2702</v>
      </c>
      <c r="F273" s="5">
        <v>363</v>
      </c>
    </row>
    <row r="274" spans="2:6" x14ac:dyDescent="0.3">
      <c r="B274" t="s">
        <v>8</v>
      </c>
      <c r="C274" t="s">
        <v>34</v>
      </c>
      <c r="D274" t="s">
        <v>16</v>
      </c>
      <c r="E274" s="4">
        <v>2009</v>
      </c>
      <c r="F274" s="5">
        <v>219</v>
      </c>
    </row>
    <row r="275" spans="2:6" x14ac:dyDescent="0.3">
      <c r="B275" t="s">
        <v>8</v>
      </c>
      <c r="C275" t="s">
        <v>38</v>
      </c>
      <c r="D275" t="s">
        <v>13</v>
      </c>
      <c r="E275" s="4">
        <v>819</v>
      </c>
      <c r="F275" s="5">
        <v>510</v>
      </c>
    </row>
    <row r="276" spans="2:6" x14ac:dyDescent="0.3">
      <c r="B276" t="s">
        <v>2</v>
      </c>
      <c r="C276" t="s">
        <v>37</v>
      </c>
      <c r="D276" t="s">
        <v>18</v>
      </c>
      <c r="E276" s="4">
        <v>11571</v>
      </c>
      <c r="F276" s="5">
        <v>138</v>
      </c>
    </row>
    <row r="277" spans="2:6" x14ac:dyDescent="0.3">
      <c r="B277" t="s">
        <v>2</v>
      </c>
      <c r="C277" t="s">
        <v>36</v>
      </c>
      <c r="D277" t="s">
        <v>16</v>
      </c>
      <c r="E277" s="4">
        <v>11417</v>
      </c>
      <c r="F277" s="5">
        <v>21</v>
      </c>
    </row>
    <row r="278" spans="2:6" x14ac:dyDescent="0.3">
      <c r="B278" t="s">
        <v>2</v>
      </c>
      <c r="C278" t="s">
        <v>37</v>
      </c>
      <c r="D278" t="s">
        <v>17</v>
      </c>
      <c r="E278" s="4">
        <v>9926</v>
      </c>
      <c r="F278" s="5">
        <v>201</v>
      </c>
    </row>
    <row r="279" spans="2:6" x14ac:dyDescent="0.3">
      <c r="B279" t="s">
        <v>2</v>
      </c>
      <c r="C279" t="s">
        <v>39</v>
      </c>
      <c r="D279" t="s">
        <v>20</v>
      </c>
      <c r="E279" s="4">
        <v>9443</v>
      </c>
      <c r="F279" s="5">
        <v>162</v>
      </c>
    </row>
    <row r="280" spans="2:6" x14ac:dyDescent="0.3">
      <c r="B280" t="s">
        <v>2</v>
      </c>
      <c r="C280" t="s">
        <v>36</v>
      </c>
      <c r="D280" t="s">
        <v>29</v>
      </c>
      <c r="E280" s="4">
        <v>8211</v>
      </c>
      <c r="F280" s="5">
        <v>75</v>
      </c>
    </row>
    <row r="281" spans="2:6" x14ac:dyDescent="0.3">
      <c r="B281" t="s">
        <v>2</v>
      </c>
      <c r="C281" t="s">
        <v>39</v>
      </c>
      <c r="D281" t="s">
        <v>27</v>
      </c>
      <c r="E281" s="4">
        <v>7812</v>
      </c>
      <c r="F281" s="5">
        <v>81</v>
      </c>
    </row>
    <row r="282" spans="2:6" x14ac:dyDescent="0.3">
      <c r="B282" t="s">
        <v>2</v>
      </c>
      <c r="C282" t="s">
        <v>39</v>
      </c>
      <c r="D282" t="s">
        <v>21</v>
      </c>
      <c r="E282" s="4">
        <v>7651</v>
      </c>
      <c r="F282" s="5">
        <v>213</v>
      </c>
    </row>
    <row r="283" spans="2:6" x14ac:dyDescent="0.3">
      <c r="B283" t="s">
        <v>2</v>
      </c>
      <c r="C283" t="s">
        <v>34</v>
      </c>
      <c r="D283" t="s">
        <v>19</v>
      </c>
      <c r="E283" s="4">
        <v>7511</v>
      </c>
      <c r="F283" s="5">
        <v>120</v>
      </c>
    </row>
    <row r="284" spans="2:6" x14ac:dyDescent="0.3">
      <c r="B284" t="s">
        <v>2</v>
      </c>
      <c r="C284" t="s">
        <v>38</v>
      </c>
      <c r="D284" t="s">
        <v>28</v>
      </c>
      <c r="E284" s="4">
        <v>6580</v>
      </c>
      <c r="F284" s="5">
        <v>183</v>
      </c>
    </row>
    <row r="285" spans="2:6" x14ac:dyDescent="0.3">
      <c r="B285" t="s">
        <v>2</v>
      </c>
      <c r="C285" t="s">
        <v>39</v>
      </c>
      <c r="D285" t="s">
        <v>28</v>
      </c>
      <c r="E285" s="4">
        <v>6027</v>
      </c>
      <c r="F285" s="5">
        <v>144</v>
      </c>
    </row>
    <row r="286" spans="2:6" x14ac:dyDescent="0.3">
      <c r="B286" t="s">
        <v>2</v>
      </c>
      <c r="C286" t="s">
        <v>39</v>
      </c>
      <c r="D286" t="s">
        <v>15</v>
      </c>
      <c r="E286" s="4">
        <v>4802</v>
      </c>
      <c r="F286" s="5">
        <v>36</v>
      </c>
    </row>
    <row r="287" spans="2:6" x14ac:dyDescent="0.3">
      <c r="B287" t="s">
        <v>2</v>
      </c>
      <c r="C287" t="s">
        <v>38</v>
      </c>
      <c r="D287" t="s">
        <v>31</v>
      </c>
      <c r="E287" s="4">
        <v>4326</v>
      </c>
      <c r="F287" s="5">
        <v>348</v>
      </c>
    </row>
    <row r="288" spans="2:6" x14ac:dyDescent="0.3">
      <c r="B288" t="s">
        <v>2</v>
      </c>
      <c r="C288" t="s">
        <v>39</v>
      </c>
      <c r="D288" t="s">
        <v>33</v>
      </c>
      <c r="E288" s="4">
        <v>4018</v>
      </c>
      <c r="F288" s="5">
        <v>126</v>
      </c>
    </row>
    <row r="289" spans="2:6" x14ac:dyDescent="0.3">
      <c r="B289" t="s">
        <v>2</v>
      </c>
      <c r="C289" t="s">
        <v>38</v>
      </c>
      <c r="D289" t="s">
        <v>4</v>
      </c>
      <c r="E289" s="4">
        <v>3549</v>
      </c>
      <c r="F289" s="5">
        <v>3</v>
      </c>
    </row>
    <row r="290" spans="2:6" x14ac:dyDescent="0.3">
      <c r="B290" t="s">
        <v>2</v>
      </c>
      <c r="C290" t="s">
        <v>36</v>
      </c>
      <c r="D290" t="s">
        <v>31</v>
      </c>
      <c r="E290" s="4">
        <v>3094</v>
      </c>
      <c r="F290" s="5">
        <v>246</v>
      </c>
    </row>
    <row r="291" spans="2:6" x14ac:dyDescent="0.3">
      <c r="B291" t="s">
        <v>2</v>
      </c>
      <c r="C291" t="s">
        <v>37</v>
      </c>
      <c r="D291" t="s">
        <v>15</v>
      </c>
      <c r="E291" s="4">
        <v>2863</v>
      </c>
      <c r="F291" s="5">
        <v>42</v>
      </c>
    </row>
    <row r="292" spans="2:6" x14ac:dyDescent="0.3">
      <c r="B292" t="s">
        <v>2</v>
      </c>
      <c r="C292" t="s">
        <v>39</v>
      </c>
      <c r="D292" t="s">
        <v>16</v>
      </c>
      <c r="E292" s="4">
        <v>2016</v>
      </c>
      <c r="F292" s="5">
        <v>117</v>
      </c>
    </row>
    <row r="293" spans="2:6" x14ac:dyDescent="0.3">
      <c r="B293" t="s">
        <v>2</v>
      </c>
      <c r="C293" t="s">
        <v>35</v>
      </c>
      <c r="D293" t="s">
        <v>17</v>
      </c>
      <c r="E293" s="4">
        <v>1589</v>
      </c>
      <c r="F293" s="5">
        <v>303</v>
      </c>
    </row>
    <row r="294" spans="2:6" x14ac:dyDescent="0.3">
      <c r="B294" t="s">
        <v>2</v>
      </c>
      <c r="C294" t="s">
        <v>39</v>
      </c>
      <c r="D294" t="s">
        <v>22</v>
      </c>
      <c r="E294" s="4">
        <v>1568</v>
      </c>
      <c r="F294" s="5">
        <v>141</v>
      </c>
    </row>
    <row r="295" spans="2:6" x14ac:dyDescent="0.3">
      <c r="B295" t="s">
        <v>2</v>
      </c>
      <c r="C295" t="s">
        <v>37</v>
      </c>
      <c r="D295" t="s">
        <v>14</v>
      </c>
      <c r="E295" s="4">
        <v>1057</v>
      </c>
      <c r="F295" s="5">
        <v>54</v>
      </c>
    </row>
    <row r="296" spans="2:6" x14ac:dyDescent="0.3">
      <c r="B296" t="s">
        <v>2</v>
      </c>
      <c r="C296" t="s">
        <v>39</v>
      </c>
      <c r="D296" t="s">
        <v>23</v>
      </c>
      <c r="E296" s="4">
        <v>630</v>
      </c>
      <c r="F296" s="5">
        <v>36</v>
      </c>
    </row>
    <row r="297" spans="2:6" x14ac:dyDescent="0.3">
      <c r="B297" t="s">
        <v>2</v>
      </c>
      <c r="C297" t="s">
        <v>35</v>
      </c>
      <c r="D297" t="s">
        <v>19</v>
      </c>
      <c r="E297" s="4">
        <v>553</v>
      </c>
      <c r="F297" s="5">
        <v>15</v>
      </c>
    </row>
    <row r="298" spans="2:6" x14ac:dyDescent="0.3">
      <c r="B298" t="s">
        <v>2</v>
      </c>
      <c r="C298" t="s">
        <v>34</v>
      </c>
      <c r="D298" t="s">
        <v>13</v>
      </c>
      <c r="E298" s="4">
        <v>252</v>
      </c>
      <c r="F298" s="5">
        <v>54</v>
      </c>
    </row>
    <row r="299" spans="2:6" x14ac:dyDescent="0.3">
      <c r="B299" t="s">
        <v>2</v>
      </c>
      <c r="C299" t="s">
        <v>37</v>
      </c>
      <c r="D299" t="s">
        <v>19</v>
      </c>
      <c r="E299" s="4">
        <v>238</v>
      </c>
      <c r="F299" s="5">
        <v>18</v>
      </c>
    </row>
    <row r="300" spans="2:6" x14ac:dyDescent="0.3">
      <c r="B300" t="s">
        <v>2</v>
      </c>
      <c r="C300" t="s">
        <v>36</v>
      </c>
      <c r="D300" t="s">
        <v>17</v>
      </c>
      <c r="E300" s="4">
        <v>189</v>
      </c>
      <c r="F300" s="5">
        <v>48</v>
      </c>
    </row>
    <row r="301" spans="2:6" x14ac:dyDescent="0.3">
      <c r="B301" t="s">
        <v>2</v>
      </c>
      <c r="C301" t="s">
        <v>38</v>
      </c>
      <c r="D301" t="s">
        <v>13</v>
      </c>
      <c r="E301" s="4">
        <v>56</v>
      </c>
      <c r="F301" s="5">
        <v>51</v>
      </c>
    </row>
    <row r="302" spans="2:6" x14ac:dyDescent="0.3">
      <c r="B302" t="s">
        <v>2</v>
      </c>
      <c r="C302" t="s">
        <v>38</v>
      </c>
      <c r="D302" t="s">
        <v>23</v>
      </c>
      <c r="E302" s="4">
        <v>4417</v>
      </c>
      <c r="F302" s="5">
        <v>153</v>
      </c>
    </row>
    <row r="303" spans="2:6" x14ac:dyDescent="0.3">
      <c r="B303" t="s">
        <v>2</v>
      </c>
      <c r="C303" t="s">
        <v>39</v>
      </c>
      <c r="D303" t="s">
        <v>25</v>
      </c>
      <c r="E303" s="4">
        <v>1785</v>
      </c>
      <c r="F303" s="5">
        <v>462</v>
      </c>
    </row>
    <row r="304" spans="2:6" x14ac:dyDescent="0.3">
      <c r="B304" t="s">
        <v>2</v>
      </c>
      <c r="C304" t="s">
        <v>36</v>
      </c>
      <c r="D304" t="s">
        <v>27</v>
      </c>
      <c r="E304" s="4">
        <v>798</v>
      </c>
      <c r="F304" s="5">
        <v>519</v>
      </c>
    </row>
  </sheetData>
  <mergeCells count="1">
    <mergeCell ref="B1:F1"/>
  </mergeCells>
  <conditionalFormatting sqref="E5:E304">
    <cfRule type="top10" dxfId="2" priority="1" rank="10"/>
  </conditionalFormatting>
  <conditionalFormatting sqref="F5:F304">
    <cfRule type="duplicateValues" dxfId="1" priority="2"/>
  </conditionalFormatting>
  <conditionalFormatting sqref="G5">
    <cfRule type="top10" dxfId="0" priority="9" rank="10"/>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17630-C7D4-4810-BF25-D5FDF6338078}">
  <dimension ref="A1:K18"/>
  <sheetViews>
    <sheetView workbookViewId="0">
      <selection activeCell="F18" sqref="F18"/>
    </sheetView>
  </sheetViews>
  <sheetFormatPr defaultRowHeight="14.4" x14ac:dyDescent="0.3"/>
  <cols>
    <col min="3" max="3" width="14.6640625" customWidth="1"/>
    <col min="4" max="5" width="12.5546875" bestFit="1" customWidth="1"/>
  </cols>
  <sheetData>
    <row r="1" spans="1:11" ht="18" x14ac:dyDescent="0.35">
      <c r="A1" s="26" t="s">
        <v>76</v>
      </c>
      <c r="B1" s="26"/>
      <c r="C1" s="26"/>
      <c r="D1" s="26"/>
      <c r="E1" s="26"/>
      <c r="F1" s="26"/>
      <c r="G1" s="26"/>
      <c r="H1" s="26"/>
      <c r="I1" s="26"/>
      <c r="J1" s="26"/>
      <c r="K1" s="26"/>
    </row>
    <row r="2" spans="1:11" x14ac:dyDescent="0.3">
      <c r="A2" s="28" t="s">
        <v>77</v>
      </c>
      <c r="B2" s="28"/>
      <c r="C2" s="28"/>
      <c r="D2" s="28"/>
      <c r="E2" s="28"/>
      <c r="F2" s="28"/>
      <c r="G2" s="28"/>
      <c r="H2" s="28"/>
      <c r="I2" s="28"/>
      <c r="J2" s="28"/>
      <c r="K2" s="28"/>
    </row>
    <row r="4" spans="1:11" ht="15" thickBot="1" x14ac:dyDescent="0.35"/>
    <row r="5" spans="1:11" ht="15" thickBot="1" x14ac:dyDescent="0.35">
      <c r="C5" s="15" t="s">
        <v>78</v>
      </c>
      <c r="D5" s="29" t="s">
        <v>1</v>
      </c>
      <c r="E5" s="30"/>
      <c r="F5" s="15" t="s">
        <v>50</v>
      </c>
      <c r="K5" t="s">
        <v>79</v>
      </c>
    </row>
    <row r="6" spans="1:11" ht="15" thickBot="1" x14ac:dyDescent="0.35">
      <c r="C6" s="20" t="s">
        <v>34</v>
      </c>
      <c r="D6" s="13">
        <f>SUMIFS(Data[Amount],Data[Geography],C6)</f>
        <v>252469</v>
      </c>
      <c r="E6" s="13">
        <v>252469</v>
      </c>
      <c r="F6" s="16">
        <f>SUMIFS(Data[Units],Data[Geography],C6)</f>
        <v>8760</v>
      </c>
      <c r="K6" t="s">
        <v>81</v>
      </c>
    </row>
    <row r="7" spans="1:11" ht="15" thickBot="1" x14ac:dyDescent="0.35">
      <c r="C7" s="20" t="s">
        <v>36</v>
      </c>
      <c r="D7" s="13">
        <f>SUMIFS(Data[Amount],Data[Geography],C7)</f>
        <v>237944</v>
      </c>
      <c r="E7" s="13">
        <v>237944</v>
      </c>
      <c r="F7" s="17">
        <f>SUMIFS(Data[Units],Data[Geography],C7)</f>
        <v>7302</v>
      </c>
      <c r="K7" t="s">
        <v>82</v>
      </c>
    </row>
    <row r="8" spans="1:11" ht="15" thickBot="1" x14ac:dyDescent="0.35">
      <c r="C8" s="21" t="s">
        <v>37</v>
      </c>
      <c r="D8" s="13">
        <f>SUMIFS(Data[Amount],Data[Geography],C8)</f>
        <v>218813</v>
      </c>
      <c r="E8" s="13">
        <v>218813</v>
      </c>
      <c r="F8" s="17">
        <f>SUMIFS(Data[Units],Data[Geography],C8)</f>
        <v>7431</v>
      </c>
    </row>
    <row r="9" spans="1:11" ht="15" thickBot="1" x14ac:dyDescent="0.35">
      <c r="C9" s="20" t="s">
        <v>35</v>
      </c>
      <c r="D9" s="13">
        <f>SUMIFS(Data[Amount],Data[Geography],C9)</f>
        <v>189434</v>
      </c>
      <c r="E9" s="13">
        <v>189434</v>
      </c>
      <c r="F9" s="17">
        <f>SUMIFS(Data[Units],Data[Geography],C9)</f>
        <v>10158</v>
      </c>
    </row>
    <row r="10" spans="1:11" ht="15" thickBot="1" x14ac:dyDescent="0.35">
      <c r="C10" s="21" t="s">
        <v>39</v>
      </c>
      <c r="D10" s="13">
        <f>SUMIFS(Data[Amount],Data[Geography],C10)</f>
        <v>173530</v>
      </c>
      <c r="E10" s="13">
        <v>173530</v>
      </c>
      <c r="F10" s="17">
        <f>SUMIFS(Data[Units],Data[Geography],C10)</f>
        <v>5745</v>
      </c>
      <c r="K10" t="s">
        <v>83</v>
      </c>
    </row>
    <row r="11" spans="1:11" ht="15" thickBot="1" x14ac:dyDescent="0.35">
      <c r="C11" s="21" t="s">
        <v>38</v>
      </c>
      <c r="D11" s="18">
        <f>SUMIFS(Data[Amount],Data[Geography],C11)</f>
        <v>168679</v>
      </c>
      <c r="E11" s="18">
        <v>168679</v>
      </c>
      <c r="F11" s="19">
        <f>SUMIFS(Data[Units],Data[Geography],C11)</f>
        <v>6264</v>
      </c>
      <c r="K11" t="s">
        <v>91</v>
      </c>
    </row>
    <row r="12" spans="1:11" x14ac:dyDescent="0.3">
      <c r="D12" s="14"/>
      <c r="K12" t="s">
        <v>92</v>
      </c>
    </row>
    <row r="14" spans="1:11" x14ac:dyDescent="0.3">
      <c r="K14" t="s">
        <v>93</v>
      </c>
    </row>
    <row r="15" spans="1:11" x14ac:dyDescent="0.3">
      <c r="K15" t="s">
        <v>94</v>
      </c>
    </row>
    <row r="18" spans="11:11" x14ac:dyDescent="0.3">
      <c r="K18" t="s">
        <v>95</v>
      </c>
    </row>
  </sheetData>
  <mergeCells count="3">
    <mergeCell ref="A1:K1"/>
    <mergeCell ref="A2:K2"/>
    <mergeCell ref="D5:E5"/>
  </mergeCells>
  <conditionalFormatting sqref="E6:E11">
    <cfRule type="dataBar" priority="1">
      <dataBar showValue="0">
        <cfvo type="min"/>
        <cfvo type="max"/>
        <color theme="9" tint="0.39997558519241921"/>
      </dataBar>
      <extLst>
        <ext xmlns:x14="http://schemas.microsoft.com/office/spreadsheetml/2009/9/main" uri="{B025F937-C7B1-47D3-B67F-A62EFF666E3E}">
          <x14:id>{9D1A9855-B1B8-4D47-8313-B7117F7AF8B1}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9D1A9855-B1B8-4D47-8313-B7117F7AF8B1}">
            <x14:dataBar minLength="0" maxLength="100" gradient="0">
              <x14:cfvo type="autoMin"/>
              <x14:cfvo type="autoMax"/>
              <x14:negativeFillColor rgb="FFFF0000"/>
              <x14:axisColor rgb="FF000000"/>
            </x14:dataBar>
          </x14:cfRule>
          <xm:sqref>E6:E11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49232-F00D-4FB9-B972-CAEF75D047F1}">
  <dimension ref="A1:L18"/>
  <sheetViews>
    <sheetView workbookViewId="0">
      <selection sqref="A1:H1"/>
    </sheetView>
  </sheetViews>
  <sheetFormatPr defaultRowHeight="14.4" x14ac:dyDescent="0.3"/>
  <cols>
    <col min="2" max="2" width="12.5546875" bestFit="1" customWidth="1"/>
    <col min="3" max="3" width="14.44140625" bestFit="1" customWidth="1"/>
    <col min="4" max="4" width="15.44140625" bestFit="1" customWidth="1"/>
    <col min="5" max="5" width="11.77734375" bestFit="1" customWidth="1"/>
  </cols>
  <sheetData>
    <row r="1" spans="1:8" ht="18" x14ac:dyDescent="0.35">
      <c r="A1" s="26" t="s">
        <v>96</v>
      </c>
      <c r="B1" s="26"/>
      <c r="C1" s="26"/>
      <c r="D1" s="26"/>
      <c r="E1" s="26"/>
      <c r="F1" s="26"/>
      <c r="G1" s="26"/>
      <c r="H1" s="26"/>
    </row>
    <row r="3" spans="1:8" x14ac:dyDescent="0.3">
      <c r="B3" s="22" t="s">
        <v>97</v>
      </c>
      <c r="C3" t="s">
        <v>99</v>
      </c>
      <c r="D3" t="s">
        <v>101</v>
      </c>
      <c r="E3" t="s">
        <v>100</v>
      </c>
    </row>
    <row r="4" spans="1:8" x14ac:dyDescent="0.3">
      <c r="B4" s="23" t="s">
        <v>34</v>
      </c>
      <c r="C4" s="13">
        <v>41559</v>
      </c>
      <c r="D4" s="31">
        <v>41559</v>
      </c>
      <c r="E4" s="31">
        <v>1188</v>
      </c>
    </row>
    <row r="5" spans="1:8" x14ac:dyDescent="0.3">
      <c r="B5" s="23" t="s">
        <v>36</v>
      </c>
      <c r="C5" s="13">
        <v>39620</v>
      </c>
      <c r="D5" s="31">
        <v>39620</v>
      </c>
      <c r="E5" s="31">
        <v>573</v>
      </c>
    </row>
    <row r="6" spans="1:8" x14ac:dyDescent="0.3">
      <c r="B6" s="23" t="s">
        <v>35</v>
      </c>
      <c r="C6" s="13">
        <v>28273</v>
      </c>
      <c r="D6" s="31">
        <v>28273</v>
      </c>
      <c r="E6" s="31">
        <v>912</v>
      </c>
    </row>
    <row r="7" spans="1:8" x14ac:dyDescent="0.3">
      <c r="B7" s="23" t="s">
        <v>38</v>
      </c>
      <c r="C7" s="13">
        <v>25221</v>
      </c>
      <c r="D7" s="31">
        <v>25221</v>
      </c>
      <c r="E7" s="31">
        <v>288</v>
      </c>
    </row>
    <row r="8" spans="1:8" x14ac:dyDescent="0.3">
      <c r="B8" s="23" t="s">
        <v>39</v>
      </c>
      <c r="C8" s="13">
        <v>16548</v>
      </c>
      <c r="D8" s="31">
        <v>16548</v>
      </c>
      <c r="E8" s="31">
        <v>552</v>
      </c>
    </row>
    <row r="9" spans="1:8" x14ac:dyDescent="0.3">
      <c r="B9" s="23" t="s">
        <v>37</v>
      </c>
      <c r="C9" s="13">
        <v>14504</v>
      </c>
      <c r="D9" s="31">
        <v>14504</v>
      </c>
      <c r="E9" s="31">
        <v>156</v>
      </c>
    </row>
    <row r="10" spans="1:8" x14ac:dyDescent="0.3">
      <c r="B10" s="23" t="s">
        <v>98</v>
      </c>
      <c r="C10" s="13">
        <v>165725</v>
      </c>
      <c r="D10" s="31">
        <v>165725</v>
      </c>
      <c r="E10" s="31">
        <v>3669</v>
      </c>
    </row>
    <row r="17" spans="12:12" x14ac:dyDescent="0.3">
      <c r="L17" t="s">
        <v>102</v>
      </c>
    </row>
    <row r="18" spans="12:12" x14ac:dyDescent="0.3">
      <c r="L18" t="s">
        <v>103</v>
      </c>
    </row>
  </sheetData>
  <mergeCells count="1">
    <mergeCell ref="A1:H1"/>
  </mergeCells>
  <conditionalFormatting pivot="1" sqref="D4:D9">
    <cfRule type="dataBar" priority="1">
      <dataBar showValue="0">
        <cfvo type="min"/>
        <cfvo type="max"/>
        <color rgb="FFFFB628"/>
      </dataBar>
      <extLst>
        <ext xmlns:x14="http://schemas.microsoft.com/office/spreadsheetml/2009/9/main" uri="{B025F937-C7B1-47D3-B67F-A62EFF666E3E}">
          <x14:id>{207ED614-8E05-426A-BA36-64318A121D91}</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207ED614-8E05-426A-BA36-64318A121D91}">
            <x14:dataBar minLength="0" maxLength="100" gradient="0">
              <x14:cfvo type="autoMin"/>
              <x14:cfvo type="autoMax"/>
              <x14:negativeFillColor rgb="FFFF0000"/>
              <x14:axisColor rgb="FF000000"/>
            </x14:dataBar>
          </x14:cfRule>
          <xm:sqref>D4:D9</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09BEE-1251-47FF-AC79-89ED7D5B5680}">
  <dimension ref="A1:I10"/>
  <sheetViews>
    <sheetView workbookViewId="0">
      <selection activeCell="I9" sqref="I9"/>
    </sheetView>
  </sheetViews>
  <sheetFormatPr defaultRowHeight="14.4" x14ac:dyDescent="0.3"/>
  <cols>
    <col min="2" max="2" width="17.77734375" bestFit="1" customWidth="1"/>
    <col min="3" max="5" width="12.44140625" bestFit="1" customWidth="1"/>
  </cols>
  <sheetData>
    <row r="1" spans="1:9" ht="18" x14ac:dyDescent="0.35">
      <c r="A1" s="26" t="s">
        <v>54</v>
      </c>
      <c r="B1" s="26"/>
      <c r="C1" s="26"/>
      <c r="D1" s="26"/>
      <c r="E1" s="26"/>
      <c r="F1" s="26"/>
      <c r="G1" s="26"/>
      <c r="H1" s="26"/>
    </row>
    <row r="4" spans="1:9" x14ac:dyDescent="0.3">
      <c r="B4" s="22" t="s">
        <v>97</v>
      </c>
      <c r="C4" t="s">
        <v>104</v>
      </c>
    </row>
    <row r="5" spans="1:9" x14ac:dyDescent="0.3">
      <c r="B5" s="23" t="s">
        <v>15</v>
      </c>
      <c r="C5" s="24">
        <v>44.990867579908674</v>
      </c>
      <c r="I5" t="s">
        <v>105</v>
      </c>
    </row>
    <row r="6" spans="1:9" x14ac:dyDescent="0.3">
      <c r="B6" s="23" t="s">
        <v>33</v>
      </c>
      <c r="C6" s="24">
        <v>37.303128371089535</v>
      </c>
      <c r="I6" t="s">
        <v>106</v>
      </c>
    </row>
    <row r="7" spans="1:9" x14ac:dyDescent="0.3">
      <c r="B7" s="23" t="s">
        <v>24</v>
      </c>
      <c r="C7" s="24">
        <v>33.88697318007663</v>
      </c>
    </row>
    <row r="8" spans="1:9" x14ac:dyDescent="0.3">
      <c r="B8" s="23" t="s">
        <v>26</v>
      </c>
      <c r="C8" s="24">
        <v>32.807189542483663</v>
      </c>
      <c r="I8" t="s">
        <v>107</v>
      </c>
    </row>
    <row r="9" spans="1:9" x14ac:dyDescent="0.3">
      <c r="B9" s="23" t="s">
        <v>22</v>
      </c>
      <c r="C9" s="24">
        <v>32.301656920077974</v>
      </c>
    </row>
    <row r="10" spans="1:9" x14ac:dyDescent="0.3">
      <c r="B10" s="23" t="s">
        <v>98</v>
      </c>
      <c r="C10" s="24">
        <v>35.949565217391303</v>
      </c>
    </row>
  </sheetData>
  <mergeCells count="1">
    <mergeCell ref="A1: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2AE26-7F5A-4E99-92FC-3E66D4D92A69}">
  <dimension ref="C5:S305"/>
  <sheetViews>
    <sheetView zoomScaleNormal="100" workbookViewId="0">
      <selection activeCell="C26" sqref="C26"/>
    </sheetView>
  </sheetViews>
  <sheetFormatPr defaultRowHeight="14.4" x14ac:dyDescent="0.3"/>
  <sheetData>
    <row r="5" spans="15:19" x14ac:dyDescent="0.3">
      <c r="O5" s="6" t="s">
        <v>11</v>
      </c>
      <c r="P5" s="6" t="s">
        <v>12</v>
      </c>
      <c r="Q5" s="6" t="s">
        <v>0</v>
      </c>
      <c r="R5" s="10" t="s">
        <v>1</v>
      </c>
      <c r="S5" s="10" t="s">
        <v>50</v>
      </c>
    </row>
    <row r="6" spans="15:19" x14ac:dyDescent="0.3">
      <c r="O6" t="s">
        <v>40</v>
      </c>
      <c r="P6" t="s">
        <v>37</v>
      </c>
      <c r="Q6" t="s">
        <v>30</v>
      </c>
      <c r="R6" s="4">
        <v>1624</v>
      </c>
      <c r="S6" s="5">
        <v>114</v>
      </c>
    </row>
    <row r="7" spans="15:19" x14ac:dyDescent="0.3">
      <c r="O7" t="s">
        <v>8</v>
      </c>
      <c r="P7" t="s">
        <v>35</v>
      </c>
      <c r="Q7" t="s">
        <v>32</v>
      </c>
      <c r="R7" s="4">
        <v>6706</v>
      </c>
      <c r="S7" s="5">
        <v>459</v>
      </c>
    </row>
    <row r="8" spans="15:19" x14ac:dyDescent="0.3">
      <c r="O8" t="s">
        <v>9</v>
      </c>
      <c r="P8" t="s">
        <v>35</v>
      </c>
      <c r="Q8" t="s">
        <v>4</v>
      </c>
      <c r="R8" s="4">
        <v>959</v>
      </c>
      <c r="S8" s="5">
        <v>147</v>
      </c>
    </row>
    <row r="9" spans="15:19" x14ac:dyDescent="0.3">
      <c r="O9" t="s">
        <v>41</v>
      </c>
      <c r="P9" t="s">
        <v>36</v>
      </c>
      <c r="Q9" t="s">
        <v>18</v>
      </c>
      <c r="R9" s="4">
        <v>9632</v>
      </c>
      <c r="S9" s="5">
        <v>288</v>
      </c>
    </row>
    <row r="10" spans="15:19" x14ac:dyDescent="0.3">
      <c r="O10" t="s">
        <v>6</v>
      </c>
      <c r="P10" t="s">
        <v>39</v>
      </c>
      <c r="Q10" t="s">
        <v>25</v>
      </c>
      <c r="R10" s="4">
        <v>2100</v>
      </c>
      <c r="S10" s="5">
        <v>414</v>
      </c>
    </row>
    <row r="11" spans="15:19" x14ac:dyDescent="0.3">
      <c r="O11" t="s">
        <v>40</v>
      </c>
      <c r="P11" t="s">
        <v>35</v>
      </c>
      <c r="Q11" t="s">
        <v>33</v>
      </c>
      <c r="R11" s="4">
        <v>8869</v>
      </c>
      <c r="S11" s="5">
        <v>432</v>
      </c>
    </row>
    <row r="12" spans="15:19" x14ac:dyDescent="0.3">
      <c r="O12" t="s">
        <v>6</v>
      </c>
      <c r="P12" t="s">
        <v>38</v>
      </c>
      <c r="Q12" t="s">
        <v>31</v>
      </c>
      <c r="R12" s="4">
        <v>2681</v>
      </c>
      <c r="S12" s="5">
        <v>54</v>
      </c>
    </row>
    <row r="13" spans="15:19" x14ac:dyDescent="0.3">
      <c r="O13" t="s">
        <v>8</v>
      </c>
      <c r="P13" t="s">
        <v>35</v>
      </c>
      <c r="Q13" t="s">
        <v>22</v>
      </c>
      <c r="R13" s="4">
        <v>5012</v>
      </c>
      <c r="S13" s="5">
        <v>210</v>
      </c>
    </row>
    <row r="14" spans="15:19" x14ac:dyDescent="0.3">
      <c r="O14" t="s">
        <v>7</v>
      </c>
      <c r="P14" t="s">
        <v>38</v>
      </c>
      <c r="Q14" t="s">
        <v>14</v>
      </c>
      <c r="R14" s="4">
        <v>1281</v>
      </c>
      <c r="S14" s="5">
        <v>75</v>
      </c>
    </row>
    <row r="15" spans="15:19" x14ac:dyDescent="0.3">
      <c r="O15" t="s">
        <v>5</v>
      </c>
      <c r="P15" t="s">
        <v>37</v>
      </c>
      <c r="Q15" t="s">
        <v>14</v>
      </c>
      <c r="R15" s="4">
        <v>4991</v>
      </c>
      <c r="S15" s="5">
        <v>12</v>
      </c>
    </row>
    <row r="16" spans="15:19" x14ac:dyDescent="0.3">
      <c r="O16" t="s">
        <v>2</v>
      </c>
      <c r="P16" t="s">
        <v>39</v>
      </c>
      <c r="Q16" t="s">
        <v>25</v>
      </c>
      <c r="R16" s="4">
        <v>1785</v>
      </c>
      <c r="S16" s="5">
        <v>462</v>
      </c>
    </row>
    <row r="17" spans="3:19" x14ac:dyDescent="0.3">
      <c r="O17" t="s">
        <v>3</v>
      </c>
      <c r="P17" t="s">
        <v>37</v>
      </c>
      <c r="Q17" t="s">
        <v>17</v>
      </c>
      <c r="R17" s="4">
        <v>3983</v>
      </c>
      <c r="S17" s="5">
        <v>144</v>
      </c>
    </row>
    <row r="18" spans="3:19" x14ac:dyDescent="0.3">
      <c r="O18" t="s">
        <v>9</v>
      </c>
      <c r="P18" t="s">
        <v>38</v>
      </c>
      <c r="Q18" t="s">
        <v>16</v>
      </c>
      <c r="R18" s="4">
        <v>2646</v>
      </c>
      <c r="S18" s="5">
        <v>120</v>
      </c>
    </row>
    <row r="19" spans="3:19" x14ac:dyDescent="0.3">
      <c r="O19" t="s">
        <v>2</v>
      </c>
      <c r="P19" t="s">
        <v>34</v>
      </c>
      <c r="Q19" t="s">
        <v>13</v>
      </c>
      <c r="R19" s="4">
        <v>252</v>
      </c>
      <c r="S19" s="5">
        <v>54</v>
      </c>
    </row>
    <row r="20" spans="3:19" x14ac:dyDescent="0.3">
      <c r="O20" t="s">
        <v>3</v>
      </c>
      <c r="P20" t="s">
        <v>35</v>
      </c>
      <c r="Q20" t="s">
        <v>25</v>
      </c>
      <c r="R20" s="4">
        <v>2464</v>
      </c>
      <c r="S20" s="5">
        <v>234</v>
      </c>
    </row>
    <row r="21" spans="3:19" x14ac:dyDescent="0.3">
      <c r="O21" t="s">
        <v>3</v>
      </c>
      <c r="P21" t="s">
        <v>35</v>
      </c>
      <c r="Q21" t="s">
        <v>29</v>
      </c>
      <c r="R21" s="4">
        <v>2114</v>
      </c>
      <c r="S21" s="5">
        <v>66</v>
      </c>
    </row>
    <row r="22" spans="3:19" x14ac:dyDescent="0.3">
      <c r="O22" t="s">
        <v>6</v>
      </c>
      <c r="P22" t="s">
        <v>37</v>
      </c>
      <c r="Q22" t="s">
        <v>31</v>
      </c>
      <c r="R22" s="4">
        <v>7693</v>
      </c>
      <c r="S22" s="5">
        <v>87</v>
      </c>
    </row>
    <row r="23" spans="3:19" x14ac:dyDescent="0.3">
      <c r="O23" t="s">
        <v>5</v>
      </c>
      <c r="P23" t="s">
        <v>34</v>
      </c>
      <c r="Q23" t="s">
        <v>20</v>
      </c>
      <c r="R23" s="4">
        <v>15610</v>
      </c>
      <c r="S23" s="5">
        <v>339</v>
      </c>
    </row>
    <row r="24" spans="3:19" x14ac:dyDescent="0.3">
      <c r="O24" t="s">
        <v>41</v>
      </c>
      <c r="P24" t="s">
        <v>34</v>
      </c>
      <c r="Q24" t="s">
        <v>22</v>
      </c>
      <c r="R24" s="4">
        <v>336</v>
      </c>
      <c r="S24" s="5">
        <v>144</v>
      </c>
    </row>
    <row r="25" spans="3:19" x14ac:dyDescent="0.3">
      <c r="C25" t="s">
        <v>108</v>
      </c>
      <c r="O25" t="s">
        <v>2</v>
      </c>
      <c r="P25" t="s">
        <v>39</v>
      </c>
      <c r="Q25" t="s">
        <v>20</v>
      </c>
      <c r="R25" s="4">
        <v>9443</v>
      </c>
      <c r="S25" s="5">
        <v>162</v>
      </c>
    </row>
    <row r="26" spans="3:19" x14ac:dyDescent="0.3">
      <c r="O26" t="s">
        <v>9</v>
      </c>
      <c r="P26" t="s">
        <v>34</v>
      </c>
      <c r="Q26" t="s">
        <v>23</v>
      </c>
      <c r="R26" s="4">
        <v>8155</v>
      </c>
      <c r="S26" s="5">
        <v>90</v>
      </c>
    </row>
    <row r="27" spans="3:19" x14ac:dyDescent="0.3">
      <c r="O27" t="s">
        <v>8</v>
      </c>
      <c r="P27" t="s">
        <v>38</v>
      </c>
      <c r="Q27" t="s">
        <v>23</v>
      </c>
      <c r="R27" s="4">
        <v>1701</v>
      </c>
      <c r="S27" s="5">
        <v>234</v>
      </c>
    </row>
    <row r="28" spans="3:19" x14ac:dyDescent="0.3">
      <c r="O28" t="s">
        <v>10</v>
      </c>
      <c r="P28" t="s">
        <v>38</v>
      </c>
      <c r="Q28" t="s">
        <v>22</v>
      </c>
      <c r="R28" s="4">
        <v>2205</v>
      </c>
      <c r="S28" s="5">
        <v>141</v>
      </c>
    </row>
    <row r="29" spans="3:19" x14ac:dyDescent="0.3">
      <c r="O29" t="s">
        <v>8</v>
      </c>
      <c r="P29" t="s">
        <v>37</v>
      </c>
      <c r="Q29" t="s">
        <v>19</v>
      </c>
      <c r="R29" s="4">
        <v>1771</v>
      </c>
      <c r="S29" s="5">
        <v>204</v>
      </c>
    </row>
    <row r="30" spans="3:19" x14ac:dyDescent="0.3">
      <c r="O30" t="s">
        <v>41</v>
      </c>
      <c r="P30" t="s">
        <v>35</v>
      </c>
      <c r="Q30" t="s">
        <v>15</v>
      </c>
      <c r="R30" s="4">
        <v>2114</v>
      </c>
      <c r="S30" s="5">
        <v>186</v>
      </c>
    </row>
    <row r="31" spans="3:19" x14ac:dyDescent="0.3">
      <c r="O31" t="s">
        <v>41</v>
      </c>
      <c r="P31" t="s">
        <v>36</v>
      </c>
      <c r="Q31" t="s">
        <v>13</v>
      </c>
      <c r="R31" s="4">
        <v>10311</v>
      </c>
      <c r="S31" s="5">
        <v>231</v>
      </c>
    </row>
    <row r="32" spans="3:19" x14ac:dyDescent="0.3">
      <c r="O32" t="s">
        <v>3</v>
      </c>
      <c r="P32" t="s">
        <v>39</v>
      </c>
      <c r="Q32" t="s">
        <v>16</v>
      </c>
      <c r="R32" s="4">
        <v>21</v>
      </c>
      <c r="S32" s="5">
        <v>168</v>
      </c>
    </row>
    <row r="33" spans="15:19" x14ac:dyDescent="0.3">
      <c r="O33" t="s">
        <v>10</v>
      </c>
      <c r="P33" t="s">
        <v>35</v>
      </c>
      <c r="Q33" t="s">
        <v>20</v>
      </c>
      <c r="R33" s="4">
        <v>1974</v>
      </c>
      <c r="S33" s="5">
        <v>195</v>
      </c>
    </row>
    <row r="34" spans="15:19" x14ac:dyDescent="0.3">
      <c r="O34" t="s">
        <v>5</v>
      </c>
      <c r="P34" t="s">
        <v>36</v>
      </c>
      <c r="Q34" t="s">
        <v>23</v>
      </c>
      <c r="R34" s="4">
        <v>6314</v>
      </c>
      <c r="S34" s="5">
        <v>15</v>
      </c>
    </row>
    <row r="35" spans="15:19" x14ac:dyDescent="0.3">
      <c r="O35" t="s">
        <v>10</v>
      </c>
      <c r="P35" t="s">
        <v>37</v>
      </c>
      <c r="Q35" t="s">
        <v>23</v>
      </c>
      <c r="R35" s="4">
        <v>4683</v>
      </c>
      <c r="S35" s="5">
        <v>30</v>
      </c>
    </row>
    <row r="36" spans="15:19" x14ac:dyDescent="0.3">
      <c r="O36" t="s">
        <v>41</v>
      </c>
      <c r="P36" t="s">
        <v>37</v>
      </c>
      <c r="Q36" t="s">
        <v>24</v>
      </c>
      <c r="R36" s="4">
        <v>6398</v>
      </c>
      <c r="S36" s="5">
        <v>102</v>
      </c>
    </row>
    <row r="37" spans="15:19" x14ac:dyDescent="0.3">
      <c r="O37" t="s">
        <v>2</v>
      </c>
      <c r="P37" t="s">
        <v>35</v>
      </c>
      <c r="Q37" t="s">
        <v>19</v>
      </c>
      <c r="R37" s="4">
        <v>553</v>
      </c>
      <c r="S37" s="5">
        <v>15</v>
      </c>
    </row>
    <row r="38" spans="15:19" x14ac:dyDescent="0.3">
      <c r="O38" t="s">
        <v>8</v>
      </c>
      <c r="P38" t="s">
        <v>39</v>
      </c>
      <c r="Q38" t="s">
        <v>30</v>
      </c>
      <c r="R38" s="4">
        <v>7021</v>
      </c>
      <c r="S38" s="5">
        <v>183</v>
      </c>
    </row>
    <row r="39" spans="15:19" x14ac:dyDescent="0.3">
      <c r="O39" t="s">
        <v>40</v>
      </c>
      <c r="P39" t="s">
        <v>39</v>
      </c>
      <c r="Q39" t="s">
        <v>22</v>
      </c>
      <c r="R39" s="4">
        <v>5817</v>
      </c>
      <c r="S39" s="5">
        <v>12</v>
      </c>
    </row>
    <row r="40" spans="15:19" x14ac:dyDescent="0.3">
      <c r="O40" t="s">
        <v>41</v>
      </c>
      <c r="P40" t="s">
        <v>39</v>
      </c>
      <c r="Q40" t="s">
        <v>14</v>
      </c>
      <c r="R40" s="4">
        <v>3976</v>
      </c>
      <c r="S40" s="5">
        <v>72</v>
      </c>
    </row>
    <row r="41" spans="15:19" x14ac:dyDescent="0.3">
      <c r="O41" t="s">
        <v>6</v>
      </c>
      <c r="P41" t="s">
        <v>38</v>
      </c>
      <c r="Q41" t="s">
        <v>27</v>
      </c>
      <c r="R41" s="4">
        <v>1134</v>
      </c>
      <c r="S41" s="5">
        <v>282</v>
      </c>
    </row>
    <row r="42" spans="15:19" x14ac:dyDescent="0.3">
      <c r="O42" t="s">
        <v>2</v>
      </c>
      <c r="P42" t="s">
        <v>39</v>
      </c>
      <c r="Q42" t="s">
        <v>28</v>
      </c>
      <c r="R42" s="4">
        <v>6027</v>
      </c>
      <c r="S42" s="5">
        <v>144</v>
      </c>
    </row>
    <row r="43" spans="15:19" x14ac:dyDescent="0.3">
      <c r="O43" t="s">
        <v>6</v>
      </c>
      <c r="P43" t="s">
        <v>37</v>
      </c>
      <c r="Q43" t="s">
        <v>16</v>
      </c>
      <c r="R43" s="4">
        <v>1904</v>
      </c>
      <c r="S43" s="5">
        <v>405</v>
      </c>
    </row>
    <row r="44" spans="15:19" x14ac:dyDescent="0.3">
      <c r="O44" t="s">
        <v>7</v>
      </c>
      <c r="P44" t="s">
        <v>34</v>
      </c>
      <c r="Q44" t="s">
        <v>32</v>
      </c>
      <c r="R44" s="4">
        <v>3262</v>
      </c>
      <c r="S44" s="5">
        <v>75</v>
      </c>
    </row>
    <row r="45" spans="15:19" x14ac:dyDescent="0.3">
      <c r="O45" t="s">
        <v>40</v>
      </c>
      <c r="P45" t="s">
        <v>34</v>
      </c>
      <c r="Q45" t="s">
        <v>27</v>
      </c>
      <c r="R45" s="4">
        <v>2289</v>
      </c>
      <c r="S45" s="5">
        <v>135</v>
      </c>
    </row>
    <row r="46" spans="15:19" x14ac:dyDescent="0.3">
      <c r="O46" t="s">
        <v>5</v>
      </c>
      <c r="P46" t="s">
        <v>34</v>
      </c>
      <c r="Q46" t="s">
        <v>27</v>
      </c>
      <c r="R46" s="4">
        <v>6986</v>
      </c>
      <c r="S46" s="5">
        <v>21</v>
      </c>
    </row>
    <row r="47" spans="15:19" x14ac:dyDescent="0.3">
      <c r="O47" t="s">
        <v>2</v>
      </c>
      <c r="P47" t="s">
        <v>38</v>
      </c>
      <c r="Q47" t="s">
        <v>23</v>
      </c>
      <c r="R47" s="4">
        <v>4417</v>
      </c>
      <c r="S47" s="5">
        <v>153</v>
      </c>
    </row>
    <row r="48" spans="15:19" x14ac:dyDescent="0.3">
      <c r="O48" t="s">
        <v>6</v>
      </c>
      <c r="P48" t="s">
        <v>34</v>
      </c>
      <c r="Q48" t="s">
        <v>15</v>
      </c>
      <c r="R48" s="4">
        <v>1442</v>
      </c>
      <c r="S48" s="5">
        <v>15</v>
      </c>
    </row>
    <row r="49" spans="15:19" x14ac:dyDescent="0.3">
      <c r="O49" t="s">
        <v>3</v>
      </c>
      <c r="P49" t="s">
        <v>35</v>
      </c>
      <c r="Q49" t="s">
        <v>14</v>
      </c>
      <c r="R49" s="4">
        <v>2415</v>
      </c>
      <c r="S49" s="5">
        <v>255</v>
      </c>
    </row>
    <row r="50" spans="15:19" x14ac:dyDescent="0.3">
      <c r="O50" t="s">
        <v>2</v>
      </c>
      <c r="P50" t="s">
        <v>37</v>
      </c>
      <c r="Q50" t="s">
        <v>19</v>
      </c>
      <c r="R50" s="4">
        <v>238</v>
      </c>
      <c r="S50" s="5">
        <v>18</v>
      </c>
    </row>
    <row r="51" spans="15:19" x14ac:dyDescent="0.3">
      <c r="O51" t="s">
        <v>6</v>
      </c>
      <c r="P51" t="s">
        <v>37</v>
      </c>
      <c r="Q51" t="s">
        <v>23</v>
      </c>
      <c r="R51" s="4">
        <v>4949</v>
      </c>
      <c r="S51" s="5">
        <v>189</v>
      </c>
    </row>
    <row r="52" spans="15:19" x14ac:dyDescent="0.3">
      <c r="O52" t="s">
        <v>5</v>
      </c>
      <c r="P52" t="s">
        <v>38</v>
      </c>
      <c r="Q52" t="s">
        <v>32</v>
      </c>
      <c r="R52" s="4">
        <v>5075</v>
      </c>
      <c r="S52" s="5">
        <v>21</v>
      </c>
    </row>
    <row r="53" spans="15:19" x14ac:dyDescent="0.3">
      <c r="O53" t="s">
        <v>3</v>
      </c>
      <c r="P53" t="s">
        <v>36</v>
      </c>
      <c r="Q53" t="s">
        <v>16</v>
      </c>
      <c r="R53" s="4">
        <v>9198</v>
      </c>
      <c r="S53" s="5">
        <v>36</v>
      </c>
    </row>
    <row r="54" spans="15:19" x14ac:dyDescent="0.3">
      <c r="O54" t="s">
        <v>6</v>
      </c>
      <c r="P54" t="s">
        <v>34</v>
      </c>
      <c r="Q54" t="s">
        <v>29</v>
      </c>
      <c r="R54" s="4">
        <v>3339</v>
      </c>
      <c r="S54" s="5">
        <v>75</v>
      </c>
    </row>
    <row r="55" spans="15:19" x14ac:dyDescent="0.3">
      <c r="O55" t="s">
        <v>40</v>
      </c>
      <c r="P55" t="s">
        <v>34</v>
      </c>
      <c r="Q55" t="s">
        <v>17</v>
      </c>
      <c r="R55" s="4">
        <v>5019</v>
      </c>
      <c r="S55" s="5">
        <v>156</v>
      </c>
    </row>
    <row r="56" spans="15:19" x14ac:dyDescent="0.3">
      <c r="O56" t="s">
        <v>5</v>
      </c>
      <c r="P56" t="s">
        <v>36</v>
      </c>
      <c r="Q56" t="s">
        <v>16</v>
      </c>
      <c r="R56" s="4">
        <v>16184</v>
      </c>
      <c r="S56" s="5">
        <v>39</v>
      </c>
    </row>
    <row r="57" spans="15:19" x14ac:dyDescent="0.3">
      <c r="O57" t="s">
        <v>6</v>
      </c>
      <c r="P57" t="s">
        <v>36</v>
      </c>
      <c r="Q57" t="s">
        <v>21</v>
      </c>
      <c r="R57" s="4">
        <v>497</v>
      </c>
      <c r="S57" s="5">
        <v>63</v>
      </c>
    </row>
    <row r="58" spans="15:19" x14ac:dyDescent="0.3">
      <c r="O58" t="s">
        <v>2</v>
      </c>
      <c r="P58" t="s">
        <v>36</v>
      </c>
      <c r="Q58" t="s">
        <v>29</v>
      </c>
      <c r="R58" s="4">
        <v>8211</v>
      </c>
      <c r="S58" s="5">
        <v>75</v>
      </c>
    </row>
    <row r="59" spans="15:19" x14ac:dyDescent="0.3">
      <c r="O59" t="s">
        <v>2</v>
      </c>
      <c r="P59" t="s">
        <v>38</v>
      </c>
      <c r="Q59" t="s">
        <v>28</v>
      </c>
      <c r="R59" s="4">
        <v>6580</v>
      </c>
      <c r="S59" s="5">
        <v>183</v>
      </c>
    </row>
    <row r="60" spans="15:19" x14ac:dyDescent="0.3">
      <c r="O60" t="s">
        <v>41</v>
      </c>
      <c r="P60" t="s">
        <v>35</v>
      </c>
      <c r="Q60" t="s">
        <v>13</v>
      </c>
      <c r="R60" s="4">
        <v>4760</v>
      </c>
      <c r="S60" s="5">
        <v>69</v>
      </c>
    </row>
    <row r="61" spans="15:19" x14ac:dyDescent="0.3">
      <c r="O61" t="s">
        <v>40</v>
      </c>
      <c r="P61" t="s">
        <v>36</v>
      </c>
      <c r="Q61" t="s">
        <v>25</v>
      </c>
      <c r="R61" s="4">
        <v>5439</v>
      </c>
      <c r="S61" s="5">
        <v>30</v>
      </c>
    </row>
    <row r="62" spans="15:19" x14ac:dyDescent="0.3">
      <c r="O62" t="s">
        <v>41</v>
      </c>
      <c r="P62" t="s">
        <v>34</v>
      </c>
      <c r="Q62" t="s">
        <v>17</v>
      </c>
      <c r="R62" s="4">
        <v>1463</v>
      </c>
      <c r="S62" s="5">
        <v>39</v>
      </c>
    </row>
    <row r="63" spans="15:19" x14ac:dyDescent="0.3">
      <c r="O63" t="s">
        <v>3</v>
      </c>
      <c r="P63" t="s">
        <v>34</v>
      </c>
      <c r="Q63" t="s">
        <v>32</v>
      </c>
      <c r="R63" s="4">
        <v>7777</v>
      </c>
      <c r="S63" s="5">
        <v>504</v>
      </c>
    </row>
    <row r="64" spans="15:19" x14ac:dyDescent="0.3">
      <c r="O64" t="s">
        <v>9</v>
      </c>
      <c r="P64" t="s">
        <v>37</v>
      </c>
      <c r="Q64" t="s">
        <v>29</v>
      </c>
      <c r="R64" s="4">
        <v>1085</v>
      </c>
      <c r="S64" s="5">
        <v>273</v>
      </c>
    </row>
    <row r="65" spans="15:19" x14ac:dyDescent="0.3">
      <c r="O65" t="s">
        <v>5</v>
      </c>
      <c r="P65" t="s">
        <v>37</v>
      </c>
      <c r="Q65" t="s">
        <v>31</v>
      </c>
      <c r="R65" s="4">
        <v>182</v>
      </c>
      <c r="S65" s="5">
        <v>48</v>
      </c>
    </row>
    <row r="66" spans="15:19" x14ac:dyDescent="0.3">
      <c r="O66" t="s">
        <v>6</v>
      </c>
      <c r="P66" t="s">
        <v>34</v>
      </c>
      <c r="Q66" t="s">
        <v>27</v>
      </c>
      <c r="R66" s="4">
        <v>4242</v>
      </c>
      <c r="S66" s="5">
        <v>207</v>
      </c>
    </row>
    <row r="67" spans="15:19" x14ac:dyDescent="0.3">
      <c r="O67" t="s">
        <v>6</v>
      </c>
      <c r="P67" t="s">
        <v>36</v>
      </c>
      <c r="Q67" t="s">
        <v>32</v>
      </c>
      <c r="R67" s="4">
        <v>6118</v>
      </c>
      <c r="S67" s="5">
        <v>9</v>
      </c>
    </row>
    <row r="68" spans="15:19" x14ac:dyDescent="0.3">
      <c r="O68" t="s">
        <v>10</v>
      </c>
      <c r="P68" t="s">
        <v>36</v>
      </c>
      <c r="Q68" t="s">
        <v>23</v>
      </c>
      <c r="R68" s="4">
        <v>2317</v>
      </c>
      <c r="S68" s="5">
        <v>261</v>
      </c>
    </row>
    <row r="69" spans="15:19" x14ac:dyDescent="0.3">
      <c r="O69" t="s">
        <v>6</v>
      </c>
      <c r="P69" t="s">
        <v>38</v>
      </c>
      <c r="Q69" t="s">
        <v>16</v>
      </c>
      <c r="R69" s="4">
        <v>938</v>
      </c>
      <c r="S69" s="5">
        <v>6</v>
      </c>
    </row>
    <row r="70" spans="15:19" x14ac:dyDescent="0.3">
      <c r="O70" t="s">
        <v>8</v>
      </c>
      <c r="P70" t="s">
        <v>37</v>
      </c>
      <c r="Q70" t="s">
        <v>15</v>
      </c>
      <c r="R70" s="4">
        <v>9709</v>
      </c>
      <c r="S70" s="5">
        <v>30</v>
      </c>
    </row>
    <row r="71" spans="15:19" x14ac:dyDescent="0.3">
      <c r="O71" t="s">
        <v>7</v>
      </c>
      <c r="P71" t="s">
        <v>34</v>
      </c>
      <c r="Q71" t="s">
        <v>20</v>
      </c>
      <c r="R71" s="4">
        <v>2205</v>
      </c>
      <c r="S71" s="5">
        <v>138</v>
      </c>
    </row>
    <row r="72" spans="15:19" x14ac:dyDescent="0.3">
      <c r="O72" t="s">
        <v>7</v>
      </c>
      <c r="P72" t="s">
        <v>37</v>
      </c>
      <c r="Q72" t="s">
        <v>17</v>
      </c>
      <c r="R72" s="4">
        <v>4487</v>
      </c>
      <c r="S72" s="5">
        <v>111</v>
      </c>
    </row>
    <row r="73" spans="15:19" x14ac:dyDescent="0.3">
      <c r="O73" t="s">
        <v>5</v>
      </c>
      <c r="P73" t="s">
        <v>35</v>
      </c>
      <c r="Q73" t="s">
        <v>18</v>
      </c>
      <c r="R73" s="4">
        <v>2415</v>
      </c>
      <c r="S73" s="5">
        <v>15</v>
      </c>
    </row>
    <row r="74" spans="15:19" x14ac:dyDescent="0.3">
      <c r="O74" t="s">
        <v>40</v>
      </c>
      <c r="P74" t="s">
        <v>34</v>
      </c>
      <c r="Q74" t="s">
        <v>19</v>
      </c>
      <c r="R74" s="4">
        <v>4018</v>
      </c>
      <c r="S74" s="5">
        <v>162</v>
      </c>
    </row>
    <row r="75" spans="15:19" x14ac:dyDescent="0.3">
      <c r="O75" t="s">
        <v>5</v>
      </c>
      <c r="P75" t="s">
        <v>34</v>
      </c>
      <c r="Q75" t="s">
        <v>19</v>
      </c>
      <c r="R75" s="4">
        <v>861</v>
      </c>
      <c r="S75" s="5">
        <v>195</v>
      </c>
    </row>
    <row r="76" spans="15:19" x14ac:dyDescent="0.3">
      <c r="O76" t="s">
        <v>10</v>
      </c>
      <c r="P76" t="s">
        <v>38</v>
      </c>
      <c r="Q76" t="s">
        <v>14</v>
      </c>
      <c r="R76" s="4">
        <v>5586</v>
      </c>
      <c r="S76" s="5">
        <v>525</v>
      </c>
    </row>
    <row r="77" spans="15:19" x14ac:dyDescent="0.3">
      <c r="O77" t="s">
        <v>7</v>
      </c>
      <c r="P77" t="s">
        <v>34</v>
      </c>
      <c r="Q77" t="s">
        <v>33</v>
      </c>
      <c r="R77" s="4">
        <v>2226</v>
      </c>
      <c r="S77" s="5">
        <v>48</v>
      </c>
    </row>
    <row r="78" spans="15:19" x14ac:dyDescent="0.3">
      <c r="O78" t="s">
        <v>9</v>
      </c>
      <c r="P78" t="s">
        <v>34</v>
      </c>
      <c r="Q78" t="s">
        <v>28</v>
      </c>
      <c r="R78" s="4">
        <v>14329</v>
      </c>
      <c r="S78" s="5">
        <v>150</v>
      </c>
    </row>
    <row r="79" spans="15:19" x14ac:dyDescent="0.3">
      <c r="O79" t="s">
        <v>9</v>
      </c>
      <c r="P79" t="s">
        <v>34</v>
      </c>
      <c r="Q79" t="s">
        <v>20</v>
      </c>
      <c r="R79" s="4">
        <v>8463</v>
      </c>
      <c r="S79" s="5">
        <v>492</v>
      </c>
    </row>
    <row r="80" spans="15:19" x14ac:dyDescent="0.3">
      <c r="O80" t="s">
        <v>5</v>
      </c>
      <c r="P80" t="s">
        <v>34</v>
      </c>
      <c r="Q80" t="s">
        <v>29</v>
      </c>
      <c r="R80" s="4">
        <v>2891</v>
      </c>
      <c r="S80" s="5">
        <v>102</v>
      </c>
    </row>
    <row r="81" spans="15:19" x14ac:dyDescent="0.3">
      <c r="O81" t="s">
        <v>3</v>
      </c>
      <c r="P81" t="s">
        <v>36</v>
      </c>
      <c r="Q81" t="s">
        <v>23</v>
      </c>
      <c r="R81" s="4">
        <v>3773</v>
      </c>
      <c r="S81" s="5">
        <v>165</v>
      </c>
    </row>
    <row r="82" spans="15:19" x14ac:dyDescent="0.3">
      <c r="O82" t="s">
        <v>41</v>
      </c>
      <c r="P82" t="s">
        <v>36</v>
      </c>
      <c r="Q82" t="s">
        <v>28</v>
      </c>
      <c r="R82" s="4">
        <v>854</v>
      </c>
      <c r="S82" s="5">
        <v>309</v>
      </c>
    </row>
    <row r="83" spans="15:19" x14ac:dyDescent="0.3">
      <c r="O83" t="s">
        <v>6</v>
      </c>
      <c r="P83" t="s">
        <v>36</v>
      </c>
      <c r="Q83" t="s">
        <v>17</v>
      </c>
      <c r="R83" s="4">
        <v>4970</v>
      </c>
      <c r="S83" s="5">
        <v>156</v>
      </c>
    </row>
    <row r="84" spans="15:19" x14ac:dyDescent="0.3">
      <c r="O84" t="s">
        <v>9</v>
      </c>
      <c r="P84" t="s">
        <v>35</v>
      </c>
      <c r="Q84" t="s">
        <v>26</v>
      </c>
      <c r="R84" s="4">
        <v>98</v>
      </c>
      <c r="S84" s="5">
        <v>159</v>
      </c>
    </row>
    <row r="85" spans="15:19" x14ac:dyDescent="0.3">
      <c r="O85" t="s">
        <v>5</v>
      </c>
      <c r="P85" t="s">
        <v>35</v>
      </c>
      <c r="Q85" t="s">
        <v>15</v>
      </c>
      <c r="R85" s="4">
        <v>13391</v>
      </c>
      <c r="S85" s="5">
        <v>201</v>
      </c>
    </row>
    <row r="86" spans="15:19" x14ac:dyDescent="0.3">
      <c r="O86" t="s">
        <v>8</v>
      </c>
      <c r="P86" t="s">
        <v>39</v>
      </c>
      <c r="Q86" t="s">
        <v>31</v>
      </c>
      <c r="R86" s="4">
        <v>8890</v>
      </c>
      <c r="S86" s="5">
        <v>210</v>
      </c>
    </row>
    <row r="87" spans="15:19" x14ac:dyDescent="0.3">
      <c r="O87" t="s">
        <v>2</v>
      </c>
      <c r="P87" t="s">
        <v>38</v>
      </c>
      <c r="Q87" t="s">
        <v>13</v>
      </c>
      <c r="R87" s="4">
        <v>56</v>
      </c>
      <c r="S87" s="5">
        <v>51</v>
      </c>
    </row>
    <row r="88" spans="15:19" x14ac:dyDescent="0.3">
      <c r="O88" t="s">
        <v>3</v>
      </c>
      <c r="P88" t="s">
        <v>36</v>
      </c>
      <c r="Q88" t="s">
        <v>25</v>
      </c>
      <c r="R88" s="4">
        <v>3339</v>
      </c>
      <c r="S88" s="5">
        <v>39</v>
      </c>
    </row>
    <row r="89" spans="15:19" x14ac:dyDescent="0.3">
      <c r="O89" t="s">
        <v>10</v>
      </c>
      <c r="P89" t="s">
        <v>35</v>
      </c>
      <c r="Q89" t="s">
        <v>18</v>
      </c>
      <c r="R89" s="4">
        <v>3808</v>
      </c>
      <c r="S89" s="5">
        <v>279</v>
      </c>
    </row>
    <row r="90" spans="15:19" x14ac:dyDescent="0.3">
      <c r="O90" t="s">
        <v>10</v>
      </c>
      <c r="P90" t="s">
        <v>38</v>
      </c>
      <c r="Q90" t="s">
        <v>13</v>
      </c>
      <c r="R90" s="4">
        <v>63</v>
      </c>
      <c r="S90" s="5">
        <v>123</v>
      </c>
    </row>
    <row r="91" spans="15:19" x14ac:dyDescent="0.3">
      <c r="O91" t="s">
        <v>2</v>
      </c>
      <c r="P91" t="s">
        <v>39</v>
      </c>
      <c r="Q91" t="s">
        <v>27</v>
      </c>
      <c r="R91" s="4">
        <v>7812</v>
      </c>
      <c r="S91" s="5">
        <v>81</v>
      </c>
    </row>
    <row r="92" spans="15:19" x14ac:dyDescent="0.3">
      <c r="O92" t="s">
        <v>40</v>
      </c>
      <c r="P92" t="s">
        <v>37</v>
      </c>
      <c r="Q92" t="s">
        <v>19</v>
      </c>
      <c r="R92" s="4">
        <v>7693</v>
      </c>
      <c r="S92" s="5">
        <v>21</v>
      </c>
    </row>
    <row r="93" spans="15:19" x14ac:dyDescent="0.3">
      <c r="O93" t="s">
        <v>3</v>
      </c>
      <c r="P93" t="s">
        <v>36</v>
      </c>
      <c r="Q93" t="s">
        <v>28</v>
      </c>
      <c r="R93" s="4">
        <v>973</v>
      </c>
      <c r="S93" s="5">
        <v>162</v>
      </c>
    </row>
    <row r="94" spans="15:19" x14ac:dyDescent="0.3">
      <c r="O94" t="s">
        <v>10</v>
      </c>
      <c r="P94" t="s">
        <v>35</v>
      </c>
      <c r="Q94" t="s">
        <v>21</v>
      </c>
      <c r="R94" s="4">
        <v>567</v>
      </c>
      <c r="S94" s="5">
        <v>228</v>
      </c>
    </row>
    <row r="95" spans="15:19" x14ac:dyDescent="0.3">
      <c r="O95" t="s">
        <v>10</v>
      </c>
      <c r="P95" t="s">
        <v>36</v>
      </c>
      <c r="Q95" t="s">
        <v>29</v>
      </c>
      <c r="R95" s="4">
        <v>2471</v>
      </c>
      <c r="S95" s="5">
        <v>342</v>
      </c>
    </row>
    <row r="96" spans="15:19" x14ac:dyDescent="0.3">
      <c r="O96" t="s">
        <v>5</v>
      </c>
      <c r="P96" t="s">
        <v>38</v>
      </c>
      <c r="Q96" t="s">
        <v>13</v>
      </c>
      <c r="R96" s="4">
        <v>7189</v>
      </c>
      <c r="S96" s="5">
        <v>54</v>
      </c>
    </row>
    <row r="97" spans="15:19" x14ac:dyDescent="0.3">
      <c r="O97" t="s">
        <v>41</v>
      </c>
      <c r="P97" t="s">
        <v>35</v>
      </c>
      <c r="Q97" t="s">
        <v>28</v>
      </c>
      <c r="R97" s="4">
        <v>7455</v>
      </c>
      <c r="S97" s="5">
        <v>216</v>
      </c>
    </row>
    <row r="98" spans="15:19" x14ac:dyDescent="0.3">
      <c r="O98" t="s">
        <v>3</v>
      </c>
      <c r="P98" t="s">
        <v>34</v>
      </c>
      <c r="Q98" t="s">
        <v>26</v>
      </c>
      <c r="R98" s="4">
        <v>3108</v>
      </c>
      <c r="S98" s="5">
        <v>54</v>
      </c>
    </row>
    <row r="99" spans="15:19" x14ac:dyDescent="0.3">
      <c r="O99" t="s">
        <v>6</v>
      </c>
      <c r="P99" t="s">
        <v>38</v>
      </c>
      <c r="Q99" t="s">
        <v>25</v>
      </c>
      <c r="R99" s="4">
        <v>469</v>
      </c>
      <c r="S99" s="5">
        <v>75</v>
      </c>
    </row>
    <row r="100" spans="15:19" x14ac:dyDescent="0.3">
      <c r="O100" t="s">
        <v>9</v>
      </c>
      <c r="P100" t="s">
        <v>37</v>
      </c>
      <c r="Q100" t="s">
        <v>23</v>
      </c>
      <c r="R100" s="4">
        <v>2737</v>
      </c>
      <c r="S100" s="5">
        <v>93</v>
      </c>
    </row>
    <row r="101" spans="15:19" x14ac:dyDescent="0.3">
      <c r="O101" t="s">
        <v>9</v>
      </c>
      <c r="P101" t="s">
        <v>37</v>
      </c>
      <c r="Q101" t="s">
        <v>25</v>
      </c>
      <c r="R101" s="4">
        <v>4305</v>
      </c>
      <c r="S101" s="5">
        <v>156</v>
      </c>
    </row>
    <row r="102" spans="15:19" x14ac:dyDescent="0.3">
      <c r="O102" t="s">
        <v>9</v>
      </c>
      <c r="P102" t="s">
        <v>38</v>
      </c>
      <c r="Q102" t="s">
        <v>17</v>
      </c>
      <c r="R102" s="4">
        <v>2408</v>
      </c>
      <c r="S102" s="5">
        <v>9</v>
      </c>
    </row>
    <row r="103" spans="15:19" x14ac:dyDescent="0.3">
      <c r="O103" t="s">
        <v>3</v>
      </c>
      <c r="P103" t="s">
        <v>36</v>
      </c>
      <c r="Q103" t="s">
        <v>19</v>
      </c>
      <c r="R103" s="4">
        <v>1281</v>
      </c>
      <c r="S103" s="5">
        <v>18</v>
      </c>
    </row>
    <row r="104" spans="15:19" x14ac:dyDescent="0.3">
      <c r="O104" t="s">
        <v>40</v>
      </c>
      <c r="P104" t="s">
        <v>35</v>
      </c>
      <c r="Q104" t="s">
        <v>32</v>
      </c>
      <c r="R104" s="4">
        <v>12348</v>
      </c>
      <c r="S104" s="5">
        <v>234</v>
      </c>
    </row>
    <row r="105" spans="15:19" x14ac:dyDescent="0.3">
      <c r="O105" t="s">
        <v>3</v>
      </c>
      <c r="P105" t="s">
        <v>34</v>
      </c>
      <c r="Q105" t="s">
        <v>28</v>
      </c>
      <c r="R105" s="4">
        <v>3689</v>
      </c>
      <c r="S105" s="5">
        <v>312</v>
      </c>
    </row>
    <row r="106" spans="15:19" x14ac:dyDescent="0.3">
      <c r="O106" t="s">
        <v>7</v>
      </c>
      <c r="P106" t="s">
        <v>36</v>
      </c>
      <c r="Q106" t="s">
        <v>19</v>
      </c>
      <c r="R106" s="4">
        <v>2870</v>
      </c>
      <c r="S106" s="5">
        <v>300</v>
      </c>
    </row>
    <row r="107" spans="15:19" x14ac:dyDescent="0.3">
      <c r="O107" t="s">
        <v>2</v>
      </c>
      <c r="P107" t="s">
        <v>36</v>
      </c>
      <c r="Q107" t="s">
        <v>27</v>
      </c>
      <c r="R107" s="4">
        <v>798</v>
      </c>
      <c r="S107" s="5">
        <v>519</v>
      </c>
    </row>
    <row r="108" spans="15:19" x14ac:dyDescent="0.3">
      <c r="O108" t="s">
        <v>41</v>
      </c>
      <c r="P108" t="s">
        <v>37</v>
      </c>
      <c r="Q108" t="s">
        <v>21</v>
      </c>
      <c r="R108" s="4">
        <v>2933</v>
      </c>
      <c r="S108" s="5">
        <v>9</v>
      </c>
    </row>
    <row r="109" spans="15:19" x14ac:dyDescent="0.3">
      <c r="O109" t="s">
        <v>5</v>
      </c>
      <c r="P109" t="s">
        <v>35</v>
      </c>
      <c r="Q109" t="s">
        <v>4</v>
      </c>
      <c r="R109" s="4">
        <v>2744</v>
      </c>
      <c r="S109" s="5">
        <v>9</v>
      </c>
    </row>
    <row r="110" spans="15:19" x14ac:dyDescent="0.3">
      <c r="O110" t="s">
        <v>40</v>
      </c>
      <c r="P110" t="s">
        <v>36</v>
      </c>
      <c r="Q110" t="s">
        <v>33</v>
      </c>
      <c r="R110" s="4">
        <v>9772</v>
      </c>
      <c r="S110" s="5">
        <v>90</v>
      </c>
    </row>
    <row r="111" spans="15:19" x14ac:dyDescent="0.3">
      <c r="O111" t="s">
        <v>7</v>
      </c>
      <c r="P111" t="s">
        <v>34</v>
      </c>
      <c r="Q111" t="s">
        <v>25</v>
      </c>
      <c r="R111" s="4">
        <v>1568</v>
      </c>
      <c r="S111" s="5">
        <v>96</v>
      </c>
    </row>
    <row r="112" spans="15:19" x14ac:dyDescent="0.3">
      <c r="O112" t="s">
        <v>2</v>
      </c>
      <c r="P112" t="s">
        <v>36</v>
      </c>
      <c r="Q112" t="s">
        <v>16</v>
      </c>
      <c r="R112" s="4">
        <v>11417</v>
      </c>
      <c r="S112" s="5">
        <v>21</v>
      </c>
    </row>
    <row r="113" spans="15:19" x14ac:dyDescent="0.3">
      <c r="O113" t="s">
        <v>40</v>
      </c>
      <c r="P113" t="s">
        <v>34</v>
      </c>
      <c r="Q113" t="s">
        <v>26</v>
      </c>
      <c r="R113" s="4">
        <v>6748</v>
      </c>
      <c r="S113" s="5">
        <v>48</v>
      </c>
    </row>
    <row r="114" spans="15:19" x14ac:dyDescent="0.3">
      <c r="O114" t="s">
        <v>10</v>
      </c>
      <c r="P114" t="s">
        <v>36</v>
      </c>
      <c r="Q114" t="s">
        <v>27</v>
      </c>
      <c r="R114" s="4">
        <v>1407</v>
      </c>
      <c r="S114" s="5">
        <v>72</v>
      </c>
    </row>
    <row r="115" spans="15:19" x14ac:dyDescent="0.3">
      <c r="O115" t="s">
        <v>8</v>
      </c>
      <c r="P115" t="s">
        <v>35</v>
      </c>
      <c r="Q115" t="s">
        <v>29</v>
      </c>
      <c r="R115" s="4">
        <v>2023</v>
      </c>
      <c r="S115" s="5">
        <v>168</v>
      </c>
    </row>
    <row r="116" spans="15:19" x14ac:dyDescent="0.3">
      <c r="O116" t="s">
        <v>5</v>
      </c>
      <c r="P116" t="s">
        <v>39</v>
      </c>
      <c r="Q116" t="s">
        <v>26</v>
      </c>
      <c r="R116" s="4">
        <v>5236</v>
      </c>
      <c r="S116" s="5">
        <v>51</v>
      </c>
    </row>
    <row r="117" spans="15:19" x14ac:dyDescent="0.3">
      <c r="O117" t="s">
        <v>41</v>
      </c>
      <c r="P117" t="s">
        <v>36</v>
      </c>
      <c r="Q117" t="s">
        <v>19</v>
      </c>
      <c r="R117" s="4">
        <v>1925</v>
      </c>
      <c r="S117" s="5">
        <v>192</v>
      </c>
    </row>
    <row r="118" spans="15:19" x14ac:dyDescent="0.3">
      <c r="O118" t="s">
        <v>7</v>
      </c>
      <c r="P118" t="s">
        <v>37</v>
      </c>
      <c r="Q118" t="s">
        <v>14</v>
      </c>
      <c r="R118" s="4">
        <v>6608</v>
      </c>
      <c r="S118" s="5">
        <v>225</v>
      </c>
    </row>
    <row r="119" spans="15:19" x14ac:dyDescent="0.3">
      <c r="O119" t="s">
        <v>6</v>
      </c>
      <c r="P119" t="s">
        <v>34</v>
      </c>
      <c r="Q119" t="s">
        <v>26</v>
      </c>
      <c r="R119" s="4">
        <v>8008</v>
      </c>
      <c r="S119" s="5">
        <v>456</v>
      </c>
    </row>
    <row r="120" spans="15:19" x14ac:dyDescent="0.3">
      <c r="O120" t="s">
        <v>10</v>
      </c>
      <c r="P120" t="s">
        <v>34</v>
      </c>
      <c r="Q120" t="s">
        <v>25</v>
      </c>
      <c r="R120" s="4">
        <v>1428</v>
      </c>
      <c r="S120" s="5">
        <v>93</v>
      </c>
    </row>
    <row r="121" spans="15:19" x14ac:dyDescent="0.3">
      <c r="O121" t="s">
        <v>6</v>
      </c>
      <c r="P121" t="s">
        <v>34</v>
      </c>
      <c r="Q121" t="s">
        <v>4</v>
      </c>
      <c r="R121" s="4">
        <v>525</v>
      </c>
      <c r="S121" s="5">
        <v>48</v>
      </c>
    </row>
    <row r="122" spans="15:19" x14ac:dyDescent="0.3">
      <c r="O122" t="s">
        <v>6</v>
      </c>
      <c r="P122" t="s">
        <v>37</v>
      </c>
      <c r="Q122" t="s">
        <v>18</v>
      </c>
      <c r="R122" s="4">
        <v>1505</v>
      </c>
      <c r="S122" s="5">
        <v>102</v>
      </c>
    </row>
    <row r="123" spans="15:19" x14ac:dyDescent="0.3">
      <c r="O123" t="s">
        <v>7</v>
      </c>
      <c r="P123" t="s">
        <v>35</v>
      </c>
      <c r="Q123" t="s">
        <v>30</v>
      </c>
      <c r="R123" s="4">
        <v>6755</v>
      </c>
      <c r="S123" s="5">
        <v>252</v>
      </c>
    </row>
    <row r="124" spans="15:19" x14ac:dyDescent="0.3">
      <c r="O124" t="s">
        <v>2</v>
      </c>
      <c r="P124" t="s">
        <v>37</v>
      </c>
      <c r="Q124" t="s">
        <v>18</v>
      </c>
      <c r="R124" s="4">
        <v>11571</v>
      </c>
      <c r="S124" s="5">
        <v>138</v>
      </c>
    </row>
    <row r="125" spans="15:19" x14ac:dyDescent="0.3">
      <c r="O125" t="s">
        <v>40</v>
      </c>
      <c r="P125" t="s">
        <v>38</v>
      </c>
      <c r="Q125" t="s">
        <v>25</v>
      </c>
      <c r="R125" s="4">
        <v>2541</v>
      </c>
      <c r="S125" s="5">
        <v>90</v>
      </c>
    </row>
    <row r="126" spans="15:19" x14ac:dyDescent="0.3">
      <c r="O126" t="s">
        <v>41</v>
      </c>
      <c r="P126" t="s">
        <v>37</v>
      </c>
      <c r="Q126" t="s">
        <v>30</v>
      </c>
      <c r="R126" s="4">
        <v>1526</v>
      </c>
      <c r="S126" s="5">
        <v>240</v>
      </c>
    </row>
    <row r="127" spans="15:19" x14ac:dyDescent="0.3">
      <c r="O127" t="s">
        <v>40</v>
      </c>
      <c r="P127" t="s">
        <v>38</v>
      </c>
      <c r="Q127" t="s">
        <v>4</v>
      </c>
      <c r="R127" s="4">
        <v>6125</v>
      </c>
      <c r="S127" s="5">
        <v>102</v>
      </c>
    </row>
    <row r="128" spans="15:19" x14ac:dyDescent="0.3">
      <c r="O128" t="s">
        <v>41</v>
      </c>
      <c r="P128" t="s">
        <v>35</v>
      </c>
      <c r="Q128" t="s">
        <v>27</v>
      </c>
      <c r="R128" s="4">
        <v>847</v>
      </c>
      <c r="S128" s="5">
        <v>129</v>
      </c>
    </row>
    <row r="129" spans="15:19" x14ac:dyDescent="0.3">
      <c r="O129" t="s">
        <v>8</v>
      </c>
      <c r="P129" t="s">
        <v>35</v>
      </c>
      <c r="Q129" t="s">
        <v>27</v>
      </c>
      <c r="R129" s="4">
        <v>4753</v>
      </c>
      <c r="S129" s="5">
        <v>300</v>
      </c>
    </row>
    <row r="130" spans="15:19" x14ac:dyDescent="0.3">
      <c r="O130" t="s">
        <v>6</v>
      </c>
      <c r="P130" t="s">
        <v>38</v>
      </c>
      <c r="Q130" t="s">
        <v>33</v>
      </c>
      <c r="R130" s="4">
        <v>959</v>
      </c>
      <c r="S130" s="5">
        <v>135</v>
      </c>
    </row>
    <row r="131" spans="15:19" x14ac:dyDescent="0.3">
      <c r="O131" t="s">
        <v>7</v>
      </c>
      <c r="P131" t="s">
        <v>35</v>
      </c>
      <c r="Q131" t="s">
        <v>24</v>
      </c>
      <c r="R131" s="4">
        <v>2793</v>
      </c>
      <c r="S131" s="5">
        <v>114</v>
      </c>
    </row>
    <row r="132" spans="15:19" x14ac:dyDescent="0.3">
      <c r="O132" t="s">
        <v>7</v>
      </c>
      <c r="P132" t="s">
        <v>35</v>
      </c>
      <c r="Q132" t="s">
        <v>14</v>
      </c>
      <c r="R132" s="4">
        <v>4606</v>
      </c>
      <c r="S132" s="5">
        <v>63</v>
      </c>
    </row>
    <row r="133" spans="15:19" x14ac:dyDescent="0.3">
      <c r="O133" t="s">
        <v>7</v>
      </c>
      <c r="P133" t="s">
        <v>36</v>
      </c>
      <c r="Q133" t="s">
        <v>29</v>
      </c>
      <c r="R133" s="4">
        <v>5551</v>
      </c>
      <c r="S133" s="5">
        <v>252</v>
      </c>
    </row>
    <row r="134" spans="15:19" x14ac:dyDescent="0.3">
      <c r="O134" t="s">
        <v>10</v>
      </c>
      <c r="P134" t="s">
        <v>36</v>
      </c>
      <c r="Q134" t="s">
        <v>32</v>
      </c>
      <c r="R134" s="4">
        <v>6657</v>
      </c>
      <c r="S134" s="5">
        <v>303</v>
      </c>
    </row>
    <row r="135" spans="15:19" x14ac:dyDescent="0.3">
      <c r="O135" t="s">
        <v>7</v>
      </c>
      <c r="P135" t="s">
        <v>39</v>
      </c>
      <c r="Q135" t="s">
        <v>17</v>
      </c>
      <c r="R135" s="4">
        <v>4438</v>
      </c>
      <c r="S135" s="5">
        <v>246</v>
      </c>
    </row>
    <row r="136" spans="15:19" x14ac:dyDescent="0.3">
      <c r="O136" t="s">
        <v>8</v>
      </c>
      <c r="P136" t="s">
        <v>38</v>
      </c>
      <c r="Q136" t="s">
        <v>22</v>
      </c>
      <c r="R136" s="4">
        <v>168</v>
      </c>
      <c r="S136" s="5">
        <v>84</v>
      </c>
    </row>
    <row r="137" spans="15:19" x14ac:dyDescent="0.3">
      <c r="O137" t="s">
        <v>7</v>
      </c>
      <c r="P137" t="s">
        <v>34</v>
      </c>
      <c r="Q137" t="s">
        <v>17</v>
      </c>
      <c r="R137" s="4">
        <v>7777</v>
      </c>
      <c r="S137" s="5">
        <v>39</v>
      </c>
    </row>
    <row r="138" spans="15:19" x14ac:dyDescent="0.3">
      <c r="O138" t="s">
        <v>5</v>
      </c>
      <c r="P138" t="s">
        <v>36</v>
      </c>
      <c r="Q138" t="s">
        <v>17</v>
      </c>
      <c r="R138" s="4">
        <v>3339</v>
      </c>
      <c r="S138" s="5">
        <v>348</v>
      </c>
    </row>
    <row r="139" spans="15:19" x14ac:dyDescent="0.3">
      <c r="O139" t="s">
        <v>7</v>
      </c>
      <c r="P139" t="s">
        <v>37</v>
      </c>
      <c r="Q139" t="s">
        <v>33</v>
      </c>
      <c r="R139" s="4">
        <v>6391</v>
      </c>
      <c r="S139" s="5">
        <v>48</v>
      </c>
    </row>
    <row r="140" spans="15:19" x14ac:dyDescent="0.3">
      <c r="O140" t="s">
        <v>5</v>
      </c>
      <c r="P140" t="s">
        <v>37</v>
      </c>
      <c r="Q140" t="s">
        <v>22</v>
      </c>
      <c r="R140" s="4">
        <v>518</v>
      </c>
      <c r="S140" s="5">
        <v>75</v>
      </c>
    </row>
    <row r="141" spans="15:19" x14ac:dyDescent="0.3">
      <c r="O141" t="s">
        <v>7</v>
      </c>
      <c r="P141" t="s">
        <v>38</v>
      </c>
      <c r="Q141" t="s">
        <v>28</v>
      </c>
      <c r="R141" s="4">
        <v>5677</v>
      </c>
      <c r="S141" s="5">
        <v>258</v>
      </c>
    </row>
    <row r="142" spans="15:19" x14ac:dyDescent="0.3">
      <c r="O142" t="s">
        <v>6</v>
      </c>
      <c r="P142" t="s">
        <v>39</v>
      </c>
      <c r="Q142" t="s">
        <v>17</v>
      </c>
      <c r="R142" s="4">
        <v>6048</v>
      </c>
      <c r="S142" s="5">
        <v>27</v>
      </c>
    </row>
    <row r="143" spans="15:19" x14ac:dyDescent="0.3">
      <c r="O143" t="s">
        <v>8</v>
      </c>
      <c r="P143" t="s">
        <v>38</v>
      </c>
      <c r="Q143" t="s">
        <v>32</v>
      </c>
      <c r="R143" s="4">
        <v>3752</v>
      </c>
      <c r="S143" s="5">
        <v>213</v>
      </c>
    </row>
    <row r="144" spans="15:19" x14ac:dyDescent="0.3">
      <c r="O144" t="s">
        <v>5</v>
      </c>
      <c r="P144" t="s">
        <v>35</v>
      </c>
      <c r="Q144" t="s">
        <v>29</v>
      </c>
      <c r="R144" s="4">
        <v>4480</v>
      </c>
      <c r="S144" s="5">
        <v>357</v>
      </c>
    </row>
    <row r="145" spans="15:19" x14ac:dyDescent="0.3">
      <c r="O145" t="s">
        <v>9</v>
      </c>
      <c r="P145" t="s">
        <v>37</v>
      </c>
      <c r="Q145" t="s">
        <v>4</v>
      </c>
      <c r="R145" s="4">
        <v>259</v>
      </c>
      <c r="S145" s="5">
        <v>207</v>
      </c>
    </row>
    <row r="146" spans="15:19" x14ac:dyDescent="0.3">
      <c r="O146" t="s">
        <v>8</v>
      </c>
      <c r="P146" t="s">
        <v>37</v>
      </c>
      <c r="Q146" t="s">
        <v>30</v>
      </c>
      <c r="R146" s="4">
        <v>42</v>
      </c>
      <c r="S146" s="5">
        <v>150</v>
      </c>
    </row>
    <row r="147" spans="15:19" x14ac:dyDescent="0.3">
      <c r="O147" t="s">
        <v>41</v>
      </c>
      <c r="P147" t="s">
        <v>36</v>
      </c>
      <c r="Q147" t="s">
        <v>26</v>
      </c>
      <c r="R147" s="4">
        <v>98</v>
      </c>
      <c r="S147" s="5">
        <v>204</v>
      </c>
    </row>
    <row r="148" spans="15:19" x14ac:dyDescent="0.3">
      <c r="O148" t="s">
        <v>7</v>
      </c>
      <c r="P148" t="s">
        <v>35</v>
      </c>
      <c r="Q148" t="s">
        <v>27</v>
      </c>
      <c r="R148" s="4">
        <v>2478</v>
      </c>
      <c r="S148" s="5">
        <v>21</v>
      </c>
    </row>
    <row r="149" spans="15:19" x14ac:dyDescent="0.3">
      <c r="O149" t="s">
        <v>41</v>
      </c>
      <c r="P149" t="s">
        <v>34</v>
      </c>
      <c r="Q149" t="s">
        <v>33</v>
      </c>
      <c r="R149" s="4">
        <v>7847</v>
      </c>
      <c r="S149" s="5">
        <v>174</v>
      </c>
    </row>
    <row r="150" spans="15:19" x14ac:dyDescent="0.3">
      <c r="O150" t="s">
        <v>2</v>
      </c>
      <c r="P150" t="s">
        <v>37</v>
      </c>
      <c r="Q150" t="s">
        <v>17</v>
      </c>
      <c r="R150" s="4">
        <v>9926</v>
      </c>
      <c r="S150" s="5">
        <v>201</v>
      </c>
    </row>
    <row r="151" spans="15:19" x14ac:dyDescent="0.3">
      <c r="O151" t="s">
        <v>8</v>
      </c>
      <c r="P151" t="s">
        <v>38</v>
      </c>
      <c r="Q151" t="s">
        <v>13</v>
      </c>
      <c r="R151" s="4">
        <v>819</v>
      </c>
      <c r="S151" s="5">
        <v>510</v>
      </c>
    </row>
    <row r="152" spans="15:19" x14ac:dyDescent="0.3">
      <c r="O152" t="s">
        <v>6</v>
      </c>
      <c r="P152" t="s">
        <v>39</v>
      </c>
      <c r="Q152" t="s">
        <v>29</v>
      </c>
      <c r="R152" s="4">
        <v>3052</v>
      </c>
      <c r="S152" s="5">
        <v>378</v>
      </c>
    </row>
    <row r="153" spans="15:19" x14ac:dyDescent="0.3">
      <c r="O153" t="s">
        <v>9</v>
      </c>
      <c r="P153" t="s">
        <v>34</v>
      </c>
      <c r="Q153" t="s">
        <v>21</v>
      </c>
      <c r="R153" s="4">
        <v>6832</v>
      </c>
      <c r="S153" s="5">
        <v>27</v>
      </c>
    </row>
    <row r="154" spans="15:19" x14ac:dyDescent="0.3">
      <c r="O154" t="s">
        <v>2</v>
      </c>
      <c r="P154" t="s">
        <v>39</v>
      </c>
      <c r="Q154" t="s">
        <v>16</v>
      </c>
      <c r="R154" s="4">
        <v>2016</v>
      </c>
      <c r="S154" s="5">
        <v>117</v>
      </c>
    </row>
    <row r="155" spans="15:19" x14ac:dyDescent="0.3">
      <c r="O155" t="s">
        <v>6</v>
      </c>
      <c r="P155" t="s">
        <v>38</v>
      </c>
      <c r="Q155" t="s">
        <v>21</v>
      </c>
      <c r="R155" s="4">
        <v>7322</v>
      </c>
      <c r="S155" s="5">
        <v>36</v>
      </c>
    </row>
    <row r="156" spans="15:19" x14ac:dyDescent="0.3">
      <c r="O156" t="s">
        <v>8</v>
      </c>
      <c r="P156" t="s">
        <v>35</v>
      </c>
      <c r="Q156" t="s">
        <v>33</v>
      </c>
      <c r="R156" s="4">
        <v>357</v>
      </c>
      <c r="S156" s="5">
        <v>126</v>
      </c>
    </row>
    <row r="157" spans="15:19" x14ac:dyDescent="0.3">
      <c r="O157" t="s">
        <v>9</v>
      </c>
      <c r="P157" t="s">
        <v>39</v>
      </c>
      <c r="Q157" t="s">
        <v>25</v>
      </c>
      <c r="R157" s="4">
        <v>3192</v>
      </c>
      <c r="S157" s="5">
        <v>72</v>
      </c>
    </row>
    <row r="158" spans="15:19" x14ac:dyDescent="0.3">
      <c r="O158" t="s">
        <v>7</v>
      </c>
      <c r="P158" t="s">
        <v>36</v>
      </c>
      <c r="Q158" t="s">
        <v>22</v>
      </c>
      <c r="R158" s="4">
        <v>8435</v>
      </c>
      <c r="S158" s="5">
        <v>42</v>
      </c>
    </row>
    <row r="159" spans="15:19" x14ac:dyDescent="0.3">
      <c r="O159" t="s">
        <v>40</v>
      </c>
      <c r="P159" t="s">
        <v>39</v>
      </c>
      <c r="Q159" t="s">
        <v>29</v>
      </c>
      <c r="R159" s="4">
        <v>0</v>
      </c>
      <c r="S159" s="5">
        <v>135</v>
      </c>
    </row>
    <row r="160" spans="15:19" x14ac:dyDescent="0.3">
      <c r="O160" t="s">
        <v>7</v>
      </c>
      <c r="P160" t="s">
        <v>34</v>
      </c>
      <c r="Q160" t="s">
        <v>24</v>
      </c>
      <c r="R160" s="4">
        <v>8862</v>
      </c>
      <c r="S160" s="5">
        <v>189</v>
      </c>
    </row>
    <row r="161" spans="15:19" x14ac:dyDescent="0.3">
      <c r="O161" t="s">
        <v>6</v>
      </c>
      <c r="P161" t="s">
        <v>37</v>
      </c>
      <c r="Q161" t="s">
        <v>28</v>
      </c>
      <c r="R161" s="4">
        <v>3556</v>
      </c>
      <c r="S161" s="5">
        <v>459</v>
      </c>
    </row>
    <row r="162" spans="15:19" x14ac:dyDescent="0.3">
      <c r="O162" t="s">
        <v>5</v>
      </c>
      <c r="P162" t="s">
        <v>34</v>
      </c>
      <c r="Q162" t="s">
        <v>15</v>
      </c>
      <c r="R162" s="4">
        <v>7280</v>
      </c>
      <c r="S162" s="5">
        <v>201</v>
      </c>
    </row>
    <row r="163" spans="15:19" x14ac:dyDescent="0.3">
      <c r="O163" t="s">
        <v>6</v>
      </c>
      <c r="P163" t="s">
        <v>34</v>
      </c>
      <c r="Q163" t="s">
        <v>30</v>
      </c>
      <c r="R163" s="4">
        <v>3402</v>
      </c>
      <c r="S163" s="5">
        <v>366</v>
      </c>
    </row>
    <row r="164" spans="15:19" x14ac:dyDescent="0.3">
      <c r="O164" t="s">
        <v>3</v>
      </c>
      <c r="P164" t="s">
        <v>37</v>
      </c>
      <c r="Q164" t="s">
        <v>29</v>
      </c>
      <c r="R164" s="4">
        <v>4592</v>
      </c>
      <c r="S164" s="5">
        <v>324</v>
      </c>
    </row>
    <row r="165" spans="15:19" x14ac:dyDescent="0.3">
      <c r="O165" t="s">
        <v>9</v>
      </c>
      <c r="P165" t="s">
        <v>35</v>
      </c>
      <c r="Q165" t="s">
        <v>15</v>
      </c>
      <c r="R165" s="4">
        <v>7833</v>
      </c>
      <c r="S165" s="5">
        <v>243</v>
      </c>
    </row>
    <row r="166" spans="15:19" x14ac:dyDescent="0.3">
      <c r="O166" t="s">
        <v>2</v>
      </c>
      <c r="P166" t="s">
        <v>39</v>
      </c>
      <c r="Q166" t="s">
        <v>21</v>
      </c>
      <c r="R166" s="4">
        <v>7651</v>
      </c>
      <c r="S166" s="5">
        <v>213</v>
      </c>
    </row>
    <row r="167" spans="15:19" x14ac:dyDescent="0.3">
      <c r="O167" t="s">
        <v>40</v>
      </c>
      <c r="P167" t="s">
        <v>35</v>
      </c>
      <c r="Q167" t="s">
        <v>30</v>
      </c>
      <c r="R167" s="4">
        <v>2275</v>
      </c>
      <c r="S167" s="5">
        <v>447</v>
      </c>
    </row>
    <row r="168" spans="15:19" x14ac:dyDescent="0.3">
      <c r="O168" t="s">
        <v>40</v>
      </c>
      <c r="P168" t="s">
        <v>38</v>
      </c>
      <c r="Q168" t="s">
        <v>13</v>
      </c>
      <c r="R168" s="4">
        <v>5670</v>
      </c>
      <c r="S168" s="5">
        <v>297</v>
      </c>
    </row>
    <row r="169" spans="15:19" x14ac:dyDescent="0.3">
      <c r="O169" t="s">
        <v>7</v>
      </c>
      <c r="P169" t="s">
        <v>35</v>
      </c>
      <c r="Q169" t="s">
        <v>16</v>
      </c>
      <c r="R169" s="4">
        <v>2135</v>
      </c>
      <c r="S169" s="5">
        <v>27</v>
      </c>
    </row>
    <row r="170" spans="15:19" x14ac:dyDescent="0.3">
      <c r="O170" t="s">
        <v>40</v>
      </c>
      <c r="P170" t="s">
        <v>34</v>
      </c>
      <c r="Q170" t="s">
        <v>23</v>
      </c>
      <c r="R170" s="4">
        <v>2779</v>
      </c>
      <c r="S170" s="5">
        <v>75</v>
      </c>
    </row>
    <row r="171" spans="15:19" x14ac:dyDescent="0.3">
      <c r="O171" t="s">
        <v>10</v>
      </c>
      <c r="P171" t="s">
        <v>39</v>
      </c>
      <c r="Q171" t="s">
        <v>33</v>
      </c>
      <c r="R171" s="4">
        <v>12950</v>
      </c>
      <c r="S171" s="5">
        <v>30</v>
      </c>
    </row>
    <row r="172" spans="15:19" x14ac:dyDescent="0.3">
      <c r="O172" t="s">
        <v>7</v>
      </c>
      <c r="P172" t="s">
        <v>36</v>
      </c>
      <c r="Q172" t="s">
        <v>18</v>
      </c>
      <c r="R172" s="4">
        <v>2646</v>
      </c>
      <c r="S172" s="5">
        <v>177</v>
      </c>
    </row>
    <row r="173" spans="15:19" x14ac:dyDescent="0.3">
      <c r="O173" t="s">
        <v>40</v>
      </c>
      <c r="P173" t="s">
        <v>34</v>
      </c>
      <c r="Q173" t="s">
        <v>33</v>
      </c>
      <c r="R173" s="4">
        <v>3794</v>
      </c>
      <c r="S173" s="5">
        <v>159</v>
      </c>
    </row>
    <row r="174" spans="15:19" x14ac:dyDescent="0.3">
      <c r="O174" t="s">
        <v>3</v>
      </c>
      <c r="P174" t="s">
        <v>35</v>
      </c>
      <c r="Q174" t="s">
        <v>33</v>
      </c>
      <c r="R174" s="4">
        <v>819</v>
      </c>
      <c r="S174" s="5">
        <v>306</v>
      </c>
    </row>
    <row r="175" spans="15:19" x14ac:dyDescent="0.3">
      <c r="O175" t="s">
        <v>3</v>
      </c>
      <c r="P175" t="s">
        <v>34</v>
      </c>
      <c r="Q175" t="s">
        <v>20</v>
      </c>
      <c r="R175" s="4">
        <v>2583</v>
      </c>
      <c r="S175" s="5">
        <v>18</v>
      </c>
    </row>
    <row r="176" spans="15:19" x14ac:dyDescent="0.3">
      <c r="O176" t="s">
        <v>7</v>
      </c>
      <c r="P176" t="s">
        <v>35</v>
      </c>
      <c r="Q176" t="s">
        <v>19</v>
      </c>
      <c r="R176" s="4">
        <v>4585</v>
      </c>
      <c r="S176" s="5">
        <v>240</v>
      </c>
    </row>
    <row r="177" spans="15:19" x14ac:dyDescent="0.3">
      <c r="O177" t="s">
        <v>5</v>
      </c>
      <c r="P177" t="s">
        <v>34</v>
      </c>
      <c r="Q177" t="s">
        <v>33</v>
      </c>
      <c r="R177" s="4">
        <v>1652</v>
      </c>
      <c r="S177" s="5">
        <v>93</v>
      </c>
    </row>
    <row r="178" spans="15:19" x14ac:dyDescent="0.3">
      <c r="O178" t="s">
        <v>10</v>
      </c>
      <c r="P178" t="s">
        <v>34</v>
      </c>
      <c r="Q178" t="s">
        <v>26</v>
      </c>
      <c r="R178" s="4">
        <v>4991</v>
      </c>
      <c r="S178" s="5">
        <v>9</v>
      </c>
    </row>
    <row r="179" spans="15:19" x14ac:dyDescent="0.3">
      <c r="O179" t="s">
        <v>8</v>
      </c>
      <c r="P179" t="s">
        <v>34</v>
      </c>
      <c r="Q179" t="s">
        <v>16</v>
      </c>
      <c r="R179" s="4">
        <v>2009</v>
      </c>
      <c r="S179" s="5">
        <v>219</v>
      </c>
    </row>
    <row r="180" spans="15:19" x14ac:dyDescent="0.3">
      <c r="O180" t="s">
        <v>2</v>
      </c>
      <c r="P180" t="s">
        <v>39</v>
      </c>
      <c r="Q180" t="s">
        <v>22</v>
      </c>
      <c r="R180" s="4">
        <v>1568</v>
      </c>
      <c r="S180" s="5">
        <v>141</v>
      </c>
    </row>
    <row r="181" spans="15:19" x14ac:dyDescent="0.3">
      <c r="O181" t="s">
        <v>41</v>
      </c>
      <c r="P181" t="s">
        <v>37</v>
      </c>
      <c r="Q181" t="s">
        <v>20</v>
      </c>
      <c r="R181" s="4">
        <v>3388</v>
      </c>
      <c r="S181" s="5">
        <v>123</v>
      </c>
    </row>
    <row r="182" spans="15:19" x14ac:dyDescent="0.3">
      <c r="O182" t="s">
        <v>40</v>
      </c>
      <c r="P182" t="s">
        <v>38</v>
      </c>
      <c r="Q182" t="s">
        <v>24</v>
      </c>
      <c r="R182" s="4">
        <v>623</v>
      </c>
      <c r="S182" s="5">
        <v>51</v>
      </c>
    </row>
    <row r="183" spans="15:19" x14ac:dyDescent="0.3">
      <c r="O183" t="s">
        <v>6</v>
      </c>
      <c r="P183" t="s">
        <v>36</v>
      </c>
      <c r="Q183" t="s">
        <v>4</v>
      </c>
      <c r="R183" s="4">
        <v>10073</v>
      </c>
      <c r="S183" s="5">
        <v>120</v>
      </c>
    </row>
    <row r="184" spans="15:19" x14ac:dyDescent="0.3">
      <c r="O184" t="s">
        <v>8</v>
      </c>
      <c r="P184" t="s">
        <v>39</v>
      </c>
      <c r="Q184" t="s">
        <v>26</v>
      </c>
      <c r="R184" s="4">
        <v>1561</v>
      </c>
      <c r="S184" s="5">
        <v>27</v>
      </c>
    </row>
    <row r="185" spans="15:19" x14ac:dyDescent="0.3">
      <c r="O185" t="s">
        <v>9</v>
      </c>
      <c r="P185" t="s">
        <v>36</v>
      </c>
      <c r="Q185" t="s">
        <v>27</v>
      </c>
      <c r="R185" s="4">
        <v>11522</v>
      </c>
      <c r="S185" s="5">
        <v>204</v>
      </c>
    </row>
    <row r="186" spans="15:19" x14ac:dyDescent="0.3">
      <c r="O186" t="s">
        <v>6</v>
      </c>
      <c r="P186" t="s">
        <v>38</v>
      </c>
      <c r="Q186" t="s">
        <v>13</v>
      </c>
      <c r="R186" s="4">
        <v>2317</v>
      </c>
      <c r="S186" s="5">
        <v>123</v>
      </c>
    </row>
    <row r="187" spans="15:19" x14ac:dyDescent="0.3">
      <c r="O187" t="s">
        <v>10</v>
      </c>
      <c r="P187" t="s">
        <v>37</v>
      </c>
      <c r="Q187" t="s">
        <v>28</v>
      </c>
      <c r="R187" s="4">
        <v>3059</v>
      </c>
      <c r="S187" s="5">
        <v>27</v>
      </c>
    </row>
    <row r="188" spans="15:19" x14ac:dyDescent="0.3">
      <c r="O188" t="s">
        <v>41</v>
      </c>
      <c r="P188" t="s">
        <v>37</v>
      </c>
      <c r="Q188" t="s">
        <v>26</v>
      </c>
      <c r="R188" s="4">
        <v>2324</v>
      </c>
      <c r="S188" s="5">
        <v>177</v>
      </c>
    </row>
    <row r="189" spans="15:19" x14ac:dyDescent="0.3">
      <c r="O189" t="s">
        <v>3</v>
      </c>
      <c r="P189" t="s">
        <v>39</v>
      </c>
      <c r="Q189" t="s">
        <v>26</v>
      </c>
      <c r="R189" s="4">
        <v>4956</v>
      </c>
      <c r="S189" s="5">
        <v>171</v>
      </c>
    </row>
    <row r="190" spans="15:19" x14ac:dyDescent="0.3">
      <c r="O190" t="s">
        <v>10</v>
      </c>
      <c r="P190" t="s">
        <v>34</v>
      </c>
      <c r="Q190" t="s">
        <v>19</v>
      </c>
      <c r="R190" s="4">
        <v>5355</v>
      </c>
      <c r="S190" s="5">
        <v>204</v>
      </c>
    </row>
    <row r="191" spans="15:19" x14ac:dyDescent="0.3">
      <c r="O191" t="s">
        <v>3</v>
      </c>
      <c r="P191" t="s">
        <v>34</v>
      </c>
      <c r="Q191" t="s">
        <v>14</v>
      </c>
      <c r="R191" s="4">
        <v>7259</v>
      </c>
      <c r="S191" s="5">
        <v>276</v>
      </c>
    </row>
    <row r="192" spans="15:19" x14ac:dyDescent="0.3">
      <c r="O192" t="s">
        <v>8</v>
      </c>
      <c r="P192" t="s">
        <v>37</v>
      </c>
      <c r="Q192" t="s">
        <v>26</v>
      </c>
      <c r="R192" s="4">
        <v>6279</v>
      </c>
      <c r="S192" s="5">
        <v>45</v>
      </c>
    </row>
    <row r="193" spans="15:19" x14ac:dyDescent="0.3">
      <c r="O193" t="s">
        <v>40</v>
      </c>
      <c r="P193" t="s">
        <v>38</v>
      </c>
      <c r="Q193" t="s">
        <v>29</v>
      </c>
      <c r="R193" s="4">
        <v>2541</v>
      </c>
      <c r="S193" s="5">
        <v>45</v>
      </c>
    </row>
    <row r="194" spans="15:19" x14ac:dyDescent="0.3">
      <c r="O194" t="s">
        <v>6</v>
      </c>
      <c r="P194" t="s">
        <v>35</v>
      </c>
      <c r="Q194" t="s">
        <v>27</v>
      </c>
      <c r="R194" s="4">
        <v>3864</v>
      </c>
      <c r="S194" s="5">
        <v>177</v>
      </c>
    </row>
    <row r="195" spans="15:19" x14ac:dyDescent="0.3">
      <c r="O195" t="s">
        <v>5</v>
      </c>
      <c r="P195" t="s">
        <v>36</v>
      </c>
      <c r="Q195" t="s">
        <v>13</v>
      </c>
      <c r="R195" s="4">
        <v>6146</v>
      </c>
      <c r="S195" s="5">
        <v>63</v>
      </c>
    </row>
    <row r="196" spans="15:19" x14ac:dyDescent="0.3">
      <c r="O196" t="s">
        <v>9</v>
      </c>
      <c r="P196" t="s">
        <v>39</v>
      </c>
      <c r="Q196" t="s">
        <v>18</v>
      </c>
      <c r="R196" s="4">
        <v>2639</v>
      </c>
      <c r="S196" s="5">
        <v>204</v>
      </c>
    </row>
    <row r="197" spans="15:19" x14ac:dyDescent="0.3">
      <c r="O197" t="s">
        <v>8</v>
      </c>
      <c r="P197" t="s">
        <v>37</v>
      </c>
      <c r="Q197" t="s">
        <v>22</v>
      </c>
      <c r="R197" s="4">
        <v>1890</v>
      </c>
      <c r="S197" s="5">
        <v>195</v>
      </c>
    </row>
    <row r="198" spans="15:19" x14ac:dyDescent="0.3">
      <c r="O198" t="s">
        <v>7</v>
      </c>
      <c r="P198" t="s">
        <v>34</v>
      </c>
      <c r="Q198" t="s">
        <v>14</v>
      </c>
      <c r="R198" s="4">
        <v>1932</v>
      </c>
      <c r="S198" s="5">
        <v>369</v>
      </c>
    </row>
    <row r="199" spans="15:19" x14ac:dyDescent="0.3">
      <c r="O199" t="s">
        <v>3</v>
      </c>
      <c r="P199" t="s">
        <v>34</v>
      </c>
      <c r="Q199" t="s">
        <v>25</v>
      </c>
      <c r="R199" s="4">
        <v>6300</v>
      </c>
      <c r="S199" s="5">
        <v>42</v>
      </c>
    </row>
    <row r="200" spans="15:19" x14ac:dyDescent="0.3">
      <c r="O200" t="s">
        <v>6</v>
      </c>
      <c r="P200" t="s">
        <v>37</v>
      </c>
      <c r="Q200" t="s">
        <v>30</v>
      </c>
      <c r="R200" s="4">
        <v>560</v>
      </c>
      <c r="S200" s="5">
        <v>81</v>
      </c>
    </row>
    <row r="201" spans="15:19" x14ac:dyDescent="0.3">
      <c r="O201" t="s">
        <v>9</v>
      </c>
      <c r="P201" t="s">
        <v>37</v>
      </c>
      <c r="Q201" t="s">
        <v>26</v>
      </c>
      <c r="R201" s="4">
        <v>2856</v>
      </c>
      <c r="S201" s="5">
        <v>246</v>
      </c>
    </row>
    <row r="202" spans="15:19" x14ac:dyDescent="0.3">
      <c r="O202" t="s">
        <v>9</v>
      </c>
      <c r="P202" t="s">
        <v>34</v>
      </c>
      <c r="Q202" t="s">
        <v>17</v>
      </c>
      <c r="R202" s="4">
        <v>707</v>
      </c>
      <c r="S202" s="5">
        <v>174</v>
      </c>
    </row>
    <row r="203" spans="15:19" x14ac:dyDescent="0.3">
      <c r="O203" t="s">
        <v>8</v>
      </c>
      <c r="P203" t="s">
        <v>35</v>
      </c>
      <c r="Q203" t="s">
        <v>30</v>
      </c>
      <c r="R203" s="4">
        <v>3598</v>
      </c>
      <c r="S203" s="5">
        <v>81</v>
      </c>
    </row>
    <row r="204" spans="15:19" x14ac:dyDescent="0.3">
      <c r="O204" t="s">
        <v>40</v>
      </c>
      <c r="P204" t="s">
        <v>35</v>
      </c>
      <c r="Q204" t="s">
        <v>22</v>
      </c>
      <c r="R204" s="4">
        <v>6853</v>
      </c>
      <c r="S204" s="5">
        <v>372</v>
      </c>
    </row>
    <row r="205" spans="15:19" x14ac:dyDescent="0.3">
      <c r="O205" t="s">
        <v>40</v>
      </c>
      <c r="P205" t="s">
        <v>35</v>
      </c>
      <c r="Q205" t="s">
        <v>16</v>
      </c>
      <c r="R205" s="4">
        <v>4725</v>
      </c>
      <c r="S205" s="5">
        <v>174</v>
      </c>
    </row>
    <row r="206" spans="15:19" x14ac:dyDescent="0.3">
      <c r="O206" t="s">
        <v>41</v>
      </c>
      <c r="P206" t="s">
        <v>36</v>
      </c>
      <c r="Q206" t="s">
        <v>32</v>
      </c>
      <c r="R206" s="4">
        <v>10304</v>
      </c>
      <c r="S206" s="5">
        <v>84</v>
      </c>
    </row>
    <row r="207" spans="15:19" x14ac:dyDescent="0.3">
      <c r="O207" t="s">
        <v>41</v>
      </c>
      <c r="P207" t="s">
        <v>34</v>
      </c>
      <c r="Q207" t="s">
        <v>16</v>
      </c>
      <c r="R207" s="4">
        <v>1274</v>
      </c>
      <c r="S207" s="5">
        <v>225</v>
      </c>
    </row>
    <row r="208" spans="15:19" x14ac:dyDescent="0.3">
      <c r="O208" t="s">
        <v>5</v>
      </c>
      <c r="P208" t="s">
        <v>36</v>
      </c>
      <c r="Q208" t="s">
        <v>30</v>
      </c>
      <c r="R208" s="4">
        <v>1526</v>
      </c>
      <c r="S208" s="5">
        <v>105</v>
      </c>
    </row>
    <row r="209" spans="15:19" x14ac:dyDescent="0.3">
      <c r="O209" t="s">
        <v>40</v>
      </c>
      <c r="P209" t="s">
        <v>39</v>
      </c>
      <c r="Q209" t="s">
        <v>28</v>
      </c>
      <c r="R209" s="4">
        <v>3101</v>
      </c>
      <c r="S209" s="5">
        <v>225</v>
      </c>
    </row>
    <row r="210" spans="15:19" x14ac:dyDescent="0.3">
      <c r="O210" t="s">
        <v>2</v>
      </c>
      <c r="P210" t="s">
        <v>37</v>
      </c>
      <c r="Q210" t="s">
        <v>14</v>
      </c>
      <c r="R210" s="4">
        <v>1057</v>
      </c>
      <c r="S210" s="5">
        <v>54</v>
      </c>
    </row>
    <row r="211" spans="15:19" x14ac:dyDescent="0.3">
      <c r="O211" t="s">
        <v>7</v>
      </c>
      <c r="P211" t="s">
        <v>37</v>
      </c>
      <c r="Q211" t="s">
        <v>26</v>
      </c>
      <c r="R211" s="4">
        <v>5306</v>
      </c>
      <c r="S211" s="5">
        <v>0</v>
      </c>
    </row>
    <row r="212" spans="15:19" x14ac:dyDescent="0.3">
      <c r="O212" t="s">
        <v>5</v>
      </c>
      <c r="P212" t="s">
        <v>39</v>
      </c>
      <c r="Q212" t="s">
        <v>24</v>
      </c>
      <c r="R212" s="4">
        <v>4018</v>
      </c>
      <c r="S212" s="5">
        <v>171</v>
      </c>
    </row>
    <row r="213" spans="15:19" x14ac:dyDescent="0.3">
      <c r="O213" t="s">
        <v>9</v>
      </c>
      <c r="P213" t="s">
        <v>34</v>
      </c>
      <c r="Q213" t="s">
        <v>16</v>
      </c>
      <c r="R213" s="4">
        <v>938</v>
      </c>
      <c r="S213" s="5">
        <v>189</v>
      </c>
    </row>
    <row r="214" spans="15:19" x14ac:dyDescent="0.3">
      <c r="O214" t="s">
        <v>7</v>
      </c>
      <c r="P214" t="s">
        <v>38</v>
      </c>
      <c r="Q214" t="s">
        <v>18</v>
      </c>
      <c r="R214" s="4">
        <v>1778</v>
      </c>
      <c r="S214" s="5">
        <v>270</v>
      </c>
    </row>
    <row r="215" spans="15:19" x14ac:dyDescent="0.3">
      <c r="O215" t="s">
        <v>6</v>
      </c>
      <c r="P215" t="s">
        <v>39</v>
      </c>
      <c r="Q215" t="s">
        <v>30</v>
      </c>
      <c r="R215" s="4">
        <v>1638</v>
      </c>
      <c r="S215" s="5">
        <v>63</v>
      </c>
    </row>
    <row r="216" spans="15:19" x14ac:dyDescent="0.3">
      <c r="O216" t="s">
        <v>41</v>
      </c>
      <c r="P216" t="s">
        <v>38</v>
      </c>
      <c r="Q216" t="s">
        <v>25</v>
      </c>
      <c r="R216" s="4">
        <v>154</v>
      </c>
      <c r="S216" s="5">
        <v>21</v>
      </c>
    </row>
    <row r="217" spans="15:19" x14ac:dyDescent="0.3">
      <c r="O217" t="s">
        <v>7</v>
      </c>
      <c r="P217" t="s">
        <v>37</v>
      </c>
      <c r="Q217" t="s">
        <v>22</v>
      </c>
      <c r="R217" s="4">
        <v>9835</v>
      </c>
      <c r="S217" s="5">
        <v>207</v>
      </c>
    </row>
    <row r="218" spans="15:19" x14ac:dyDescent="0.3">
      <c r="O218" t="s">
        <v>9</v>
      </c>
      <c r="P218" t="s">
        <v>37</v>
      </c>
      <c r="Q218" t="s">
        <v>20</v>
      </c>
      <c r="R218" s="4">
        <v>7273</v>
      </c>
      <c r="S218" s="5">
        <v>96</v>
      </c>
    </row>
    <row r="219" spans="15:19" x14ac:dyDescent="0.3">
      <c r="O219" t="s">
        <v>5</v>
      </c>
      <c r="P219" t="s">
        <v>39</v>
      </c>
      <c r="Q219" t="s">
        <v>22</v>
      </c>
      <c r="R219" s="4">
        <v>6909</v>
      </c>
      <c r="S219" s="5">
        <v>81</v>
      </c>
    </row>
    <row r="220" spans="15:19" x14ac:dyDescent="0.3">
      <c r="O220" t="s">
        <v>9</v>
      </c>
      <c r="P220" t="s">
        <v>39</v>
      </c>
      <c r="Q220" t="s">
        <v>24</v>
      </c>
      <c r="R220" s="4">
        <v>3920</v>
      </c>
      <c r="S220" s="5">
        <v>306</v>
      </c>
    </row>
    <row r="221" spans="15:19" x14ac:dyDescent="0.3">
      <c r="O221" t="s">
        <v>10</v>
      </c>
      <c r="P221" t="s">
        <v>39</v>
      </c>
      <c r="Q221" t="s">
        <v>21</v>
      </c>
      <c r="R221" s="4">
        <v>4858</v>
      </c>
      <c r="S221" s="5">
        <v>279</v>
      </c>
    </row>
    <row r="222" spans="15:19" x14ac:dyDescent="0.3">
      <c r="O222" t="s">
        <v>2</v>
      </c>
      <c r="P222" t="s">
        <v>38</v>
      </c>
      <c r="Q222" t="s">
        <v>4</v>
      </c>
      <c r="R222" s="4">
        <v>3549</v>
      </c>
      <c r="S222" s="5">
        <v>3</v>
      </c>
    </row>
    <row r="223" spans="15:19" x14ac:dyDescent="0.3">
      <c r="O223" t="s">
        <v>7</v>
      </c>
      <c r="P223" t="s">
        <v>39</v>
      </c>
      <c r="Q223" t="s">
        <v>27</v>
      </c>
      <c r="R223" s="4">
        <v>966</v>
      </c>
      <c r="S223" s="5">
        <v>198</v>
      </c>
    </row>
    <row r="224" spans="15:19" x14ac:dyDescent="0.3">
      <c r="O224" t="s">
        <v>5</v>
      </c>
      <c r="P224" t="s">
        <v>39</v>
      </c>
      <c r="Q224" t="s">
        <v>18</v>
      </c>
      <c r="R224" s="4">
        <v>385</v>
      </c>
      <c r="S224" s="5">
        <v>249</v>
      </c>
    </row>
    <row r="225" spans="15:19" x14ac:dyDescent="0.3">
      <c r="O225" t="s">
        <v>6</v>
      </c>
      <c r="P225" t="s">
        <v>34</v>
      </c>
      <c r="Q225" t="s">
        <v>16</v>
      </c>
      <c r="R225" s="4">
        <v>2219</v>
      </c>
      <c r="S225" s="5">
        <v>75</v>
      </c>
    </row>
    <row r="226" spans="15:19" x14ac:dyDescent="0.3">
      <c r="O226" t="s">
        <v>9</v>
      </c>
      <c r="P226" t="s">
        <v>36</v>
      </c>
      <c r="Q226" t="s">
        <v>32</v>
      </c>
      <c r="R226" s="4">
        <v>2954</v>
      </c>
      <c r="S226" s="5">
        <v>189</v>
      </c>
    </row>
    <row r="227" spans="15:19" x14ac:dyDescent="0.3">
      <c r="O227" t="s">
        <v>7</v>
      </c>
      <c r="P227" t="s">
        <v>36</v>
      </c>
      <c r="Q227" t="s">
        <v>32</v>
      </c>
      <c r="R227" s="4">
        <v>280</v>
      </c>
      <c r="S227" s="5">
        <v>87</v>
      </c>
    </row>
    <row r="228" spans="15:19" x14ac:dyDescent="0.3">
      <c r="O228" t="s">
        <v>41</v>
      </c>
      <c r="P228" t="s">
        <v>36</v>
      </c>
      <c r="Q228" t="s">
        <v>30</v>
      </c>
      <c r="R228" s="4">
        <v>6118</v>
      </c>
      <c r="S228" s="5">
        <v>174</v>
      </c>
    </row>
    <row r="229" spans="15:19" x14ac:dyDescent="0.3">
      <c r="O229" t="s">
        <v>2</v>
      </c>
      <c r="P229" t="s">
        <v>39</v>
      </c>
      <c r="Q229" t="s">
        <v>15</v>
      </c>
      <c r="R229" s="4">
        <v>4802</v>
      </c>
      <c r="S229" s="5">
        <v>36</v>
      </c>
    </row>
    <row r="230" spans="15:19" x14ac:dyDescent="0.3">
      <c r="O230" t="s">
        <v>9</v>
      </c>
      <c r="P230" t="s">
        <v>38</v>
      </c>
      <c r="Q230" t="s">
        <v>24</v>
      </c>
      <c r="R230" s="4">
        <v>4137</v>
      </c>
      <c r="S230" s="5">
        <v>60</v>
      </c>
    </row>
    <row r="231" spans="15:19" x14ac:dyDescent="0.3">
      <c r="O231" t="s">
        <v>3</v>
      </c>
      <c r="P231" t="s">
        <v>35</v>
      </c>
      <c r="Q231" t="s">
        <v>23</v>
      </c>
      <c r="R231" s="4">
        <v>2023</v>
      </c>
      <c r="S231" s="5">
        <v>78</v>
      </c>
    </row>
    <row r="232" spans="15:19" x14ac:dyDescent="0.3">
      <c r="O232" t="s">
        <v>9</v>
      </c>
      <c r="P232" t="s">
        <v>36</v>
      </c>
      <c r="Q232" t="s">
        <v>30</v>
      </c>
      <c r="R232" s="4">
        <v>9051</v>
      </c>
      <c r="S232" s="5">
        <v>57</v>
      </c>
    </row>
    <row r="233" spans="15:19" x14ac:dyDescent="0.3">
      <c r="O233" t="s">
        <v>9</v>
      </c>
      <c r="P233" t="s">
        <v>37</v>
      </c>
      <c r="Q233" t="s">
        <v>28</v>
      </c>
      <c r="R233" s="4">
        <v>2919</v>
      </c>
      <c r="S233" s="5">
        <v>45</v>
      </c>
    </row>
    <row r="234" spans="15:19" x14ac:dyDescent="0.3">
      <c r="O234" t="s">
        <v>41</v>
      </c>
      <c r="P234" t="s">
        <v>38</v>
      </c>
      <c r="Q234" t="s">
        <v>22</v>
      </c>
      <c r="R234" s="4">
        <v>5915</v>
      </c>
      <c r="S234" s="5">
        <v>3</v>
      </c>
    </row>
    <row r="235" spans="15:19" x14ac:dyDescent="0.3">
      <c r="O235" t="s">
        <v>10</v>
      </c>
      <c r="P235" t="s">
        <v>35</v>
      </c>
      <c r="Q235" t="s">
        <v>15</v>
      </c>
      <c r="R235" s="4">
        <v>2562</v>
      </c>
      <c r="S235" s="5">
        <v>6</v>
      </c>
    </row>
    <row r="236" spans="15:19" x14ac:dyDescent="0.3">
      <c r="O236" t="s">
        <v>5</v>
      </c>
      <c r="P236" t="s">
        <v>37</v>
      </c>
      <c r="Q236" t="s">
        <v>25</v>
      </c>
      <c r="R236" s="4">
        <v>8813</v>
      </c>
      <c r="S236" s="5">
        <v>21</v>
      </c>
    </row>
    <row r="237" spans="15:19" x14ac:dyDescent="0.3">
      <c r="O237" t="s">
        <v>5</v>
      </c>
      <c r="P237" t="s">
        <v>36</v>
      </c>
      <c r="Q237" t="s">
        <v>18</v>
      </c>
      <c r="R237" s="4">
        <v>6111</v>
      </c>
      <c r="S237" s="5">
        <v>3</v>
      </c>
    </row>
    <row r="238" spans="15:19" x14ac:dyDescent="0.3">
      <c r="O238" t="s">
        <v>8</v>
      </c>
      <c r="P238" t="s">
        <v>34</v>
      </c>
      <c r="Q238" t="s">
        <v>31</v>
      </c>
      <c r="R238" s="4">
        <v>3507</v>
      </c>
      <c r="S238" s="5">
        <v>288</v>
      </c>
    </row>
    <row r="239" spans="15:19" x14ac:dyDescent="0.3">
      <c r="O239" t="s">
        <v>6</v>
      </c>
      <c r="P239" t="s">
        <v>36</v>
      </c>
      <c r="Q239" t="s">
        <v>13</v>
      </c>
      <c r="R239" s="4">
        <v>4319</v>
      </c>
      <c r="S239" s="5">
        <v>30</v>
      </c>
    </row>
    <row r="240" spans="15:19" x14ac:dyDescent="0.3">
      <c r="O240" t="s">
        <v>40</v>
      </c>
      <c r="P240" t="s">
        <v>38</v>
      </c>
      <c r="Q240" t="s">
        <v>26</v>
      </c>
      <c r="R240" s="4">
        <v>609</v>
      </c>
      <c r="S240" s="5">
        <v>87</v>
      </c>
    </row>
    <row r="241" spans="15:19" x14ac:dyDescent="0.3">
      <c r="O241" t="s">
        <v>40</v>
      </c>
      <c r="P241" t="s">
        <v>39</v>
      </c>
      <c r="Q241" t="s">
        <v>27</v>
      </c>
      <c r="R241" s="4">
        <v>6370</v>
      </c>
      <c r="S241" s="5">
        <v>30</v>
      </c>
    </row>
    <row r="242" spans="15:19" x14ac:dyDescent="0.3">
      <c r="O242" t="s">
        <v>5</v>
      </c>
      <c r="P242" t="s">
        <v>38</v>
      </c>
      <c r="Q242" t="s">
        <v>19</v>
      </c>
      <c r="R242" s="4">
        <v>5474</v>
      </c>
      <c r="S242" s="5">
        <v>168</v>
      </c>
    </row>
    <row r="243" spans="15:19" x14ac:dyDescent="0.3">
      <c r="O243" t="s">
        <v>40</v>
      </c>
      <c r="P243" t="s">
        <v>36</v>
      </c>
      <c r="Q243" t="s">
        <v>27</v>
      </c>
      <c r="R243" s="4">
        <v>3164</v>
      </c>
      <c r="S243" s="5">
        <v>306</v>
      </c>
    </row>
    <row r="244" spans="15:19" x14ac:dyDescent="0.3">
      <c r="O244" t="s">
        <v>6</v>
      </c>
      <c r="P244" t="s">
        <v>35</v>
      </c>
      <c r="Q244" t="s">
        <v>4</v>
      </c>
      <c r="R244" s="4">
        <v>1302</v>
      </c>
      <c r="S244" s="5">
        <v>402</v>
      </c>
    </row>
    <row r="245" spans="15:19" x14ac:dyDescent="0.3">
      <c r="O245" t="s">
        <v>3</v>
      </c>
      <c r="P245" t="s">
        <v>37</v>
      </c>
      <c r="Q245" t="s">
        <v>28</v>
      </c>
      <c r="R245" s="4">
        <v>7308</v>
      </c>
      <c r="S245" s="5">
        <v>327</v>
      </c>
    </row>
    <row r="246" spans="15:19" x14ac:dyDescent="0.3">
      <c r="O246" t="s">
        <v>40</v>
      </c>
      <c r="P246" t="s">
        <v>37</v>
      </c>
      <c r="Q246" t="s">
        <v>27</v>
      </c>
      <c r="R246" s="4">
        <v>6132</v>
      </c>
      <c r="S246" s="5">
        <v>93</v>
      </c>
    </row>
    <row r="247" spans="15:19" x14ac:dyDescent="0.3">
      <c r="O247" t="s">
        <v>10</v>
      </c>
      <c r="P247" t="s">
        <v>35</v>
      </c>
      <c r="Q247" t="s">
        <v>14</v>
      </c>
      <c r="R247" s="4">
        <v>3472</v>
      </c>
      <c r="S247" s="5">
        <v>96</v>
      </c>
    </row>
    <row r="248" spans="15:19" x14ac:dyDescent="0.3">
      <c r="O248" t="s">
        <v>8</v>
      </c>
      <c r="P248" t="s">
        <v>39</v>
      </c>
      <c r="Q248" t="s">
        <v>18</v>
      </c>
      <c r="R248" s="4">
        <v>9660</v>
      </c>
      <c r="S248" s="5">
        <v>27</v>
      </c>
    </row>
    <row r="249" spans="15:19" x14ac:dyDescent="0.3">
      <c r="O249" t="s">
        <v>9</v>
      </c>
      <c r="P249" t="s">
        <v>38</v>
      </c>
      <c r="Q249" t="s">
        <v>26</v>
      </c>
      <c r="R249" s="4">
        <v>2436</v>
      </c>
      <c r="S249" s="5">
        <v>99</v>
      </c>
    </row>
    <row r="250" spans="15:19" x14ac:dyDescent="0.3">
      <c r="O250" t="s">
        <v>9</v>
      </c>
      <c r="P250" t="s">
        <v>38</v>
      </c>
      <c r="Q250" t="s">
        <v>33</v>
      </c>
      <c r="R250" s="4">
        <v>9506</v>
      </c>
      <c r="S250" s="5">
        <v>87</v>
      </c>
    </row>
    <row r="251" spans="15:19" x14ac:dyDescent="0.3">
      <c r="O251" t="s">
        <v>10</v>
      </c>
      <c r="P251" t="s">
        <v>37</v>
      </c>
      <c r="Q251" t="s">
        <v>21</v>
      </c>
      <c r="R251" s="4">
        <v>245</v>
      </c>
      <c r="S251" s="5">
        <v>288</v>
      </c>
    </row>
    <row r="252" spans="15:19" x14ac:dyDescent="0.3">
      <c r="O252" t="s">
        <v>8</v>
      </c>
      <c r="P252" t="s">
        <v>35</v>
      </c>
      <c r="Q252" t="s">
        <v>20</v>
      </c>
      <c r="R252" s="4">
        <v>2702</v>
      </c>
      <c r="S252" s="5">
        <v>363</v>
      </c>
    </row>
    <row r="253" spans="15:19" x14ac:dyDescent="0.3">
      <c r="O253" t="s">
        <v>10</v>
      </c>
      <c r="P253" t="s">
        <v>34</v>
      </c>
      <c r="Q253" t="s">
        <v>17</v>
      </c>
      <c r="R253" s="4">
        <v>700</v>
      </c>
      <c r="S253" s="5">
        <v>87</v>
      </c>
    </row>
    <row r="254" spans="15:19" x14ac:dyDescent="0.3">
      <c r="O254" t="s">
        <v>6</v>
      </c>
      <c r="P254" t="s">
        <v>34</v>
      </c>
      <c r="Q254" t="s">
        <v>17</v>
      </c>
      <c r="R254" s="4">
        <v>3759</v>
      </c>
      <c r="S254" s="5">
        <v>150</v>
      </c>
    </row>
    <row r="255" spans="15:19" x14ac:dyDescent="0.3">
      <c r="O255" t="s">
        <v>2</v>
      </c>
      <c r="P255" t="s">
        <v>35</v>
      </c>
      <c r="Q255" t="s">
        <v>17</v>
      </c>
      <c r="R255" s="4">
        <v>1589</v>
      </c>
      <c r="S255" s="5">
        <v>303</v>
      </c>
    </row>
    <row r="256" spans="15:19" x14ac:dyDescent="0.3">
      <c r="O256" t="s">
        <v>7</v>
      </c>
      <c r="P256" t="s">
        <v>35</v>
      </c>
      <c r="Q256" t="s">
        <v>28</v>
      </c>
      <c r="R256" s="4">
        <v>5194</v>
      </c>
      <c r="S256" s="5">
        <v>288</v>
      </c>
    </row>
    <row r="257" spans="15:19" x14ac:dyDescent="0.3">
      <c r="O257" t="s">
        <v>10</v>
      </c>
      <c r="P257" t="s">
        <v>36</v>
      </c>
      <c r="Q257" t="s">
        <v>13</v>
      </c>
      <c r="R257" s="4">
        <v>945</v>
      </c>
      <c r="S257" s="5">
        <v>75</v>
      </c>
    </row>
    <row r="258" spans="15:19" x14ac:dyDescent="0.3">
      <c r="O258" t="s">
        <v>40</v>
      </c>
      <c r="P258" t="s">
        <v>38</v>
      </c>
      <c r="Q258" t="s">
        <v>31</v>
      </c>
      <c r="R258" s="4">
        <v>1988</v>
      </c>
      <c r="S258" s="5">
        <v>39</v>
      </c>
    </row>
    <row r="259" spans="15:19" x14ac:dyDescent="0.3">
      <c r="O259" t="s">
        <v>6</v>
      </c>
      <c r="P259" t="s">
        <v>34</v>
      </c>
      <c r="Q259" t="s">
        <v>32</v>
      </c>
      <c r="R259" s="4">
        <v>6734</v>
      </c>
      <c r="S259" s="5">
        <v>123</v>
      </c>
    </row>
    <row r="260" spans="15:19" x14ac:dyDescent="0.3">
      <c r="O260" t="s">
        <v>40</v>
      </c>
      <c r="P260" t="s">
        <v>36</v>
      </c>
      <c r="Q260" t="s">
        <v>4</v>
      </c>
      <c r="R260" s="4">
        <v>217</v>
      </c>
      <c r="S260" s="5">
        <v>36</v>
      </c>
    </row>
    <row r="261" spans="15:19" x14ac:dyDescent="0.3">
      <c r="O261" t="s">
        <v>5</v>
      </c>
      <c r="P261" t="s">
        <v>34</v>
      </c>
      <c r="Q261" t="s">
        <v>22</v>
      </c>
      <c r="R261" s="4">
        <v>6279</v>
      </c>
      <c r="S261" s="5">
        <v>237</v>
      </c>
    </row>
    <row r="262" spans="15:19" x14ac:dyDescent="0.3">
      <c r="O262" t="s">
        <v>40</v>
      </c>
      <c r="P262" t="s">
        <v>36</v>
      </c>
      <c r="Q262" t="s">
        <v>13</v>
      </c>
      <c r="R262" s="4">
        <v>4424</v>
      </c>
      <c r="S262" s="5">
        <v>201</v>
      </c>
    </row>
    <row r="263" spans="15:19" x14ac:dyDescent="0.3">
      <c r="O263" t="s">
        <v>2</v>
      </c>
      <c r="P263" t="s">
        <v>36</v>
      </c>
      <c r="Q263" t="s">
        <v>17</v>
      </c>
      <c r="R263" s="4">
        <v>189</v>
      </c>
      <c r="S263" s="5">
        <v>48</v>
      </c>
    </row>
    <row r="264" spans="15:19" x14ac:dyDescent="0.3">
      <c r="O264" t="s">
        <v>5</v>
      </c>
      <c r="P264" t="s">
        <v>35</v>
      </c>
      <c r="Q264" t="s">
        <v>22</v>
      </c>
      <c r="R264" s="4">
        <v>490</v>
      </c>
      <c r="S264" s="5">
        <v>84</v>
      </c>
    </row>
    <row r="265" spans="15:19" x14ac:dyDescent="0.3">
      <c r="O265" t="s">
        <v>8</v>
      </c>
      <c r="P265" t="s">
        <v>37</v>
      </c>
      <c r="Q265" t="s">
        <v>21</v>
      </c>
      <c r="R265" s="4">
        <v>434</v>
      </c>
      <c r="S265" s="5">
        <v>87</v>
      </c>
    </row>
    <row r="266" spans="15:19" x14ac:dyDescent="0.3">
      <c r="O266" t="s">
        <v>7</v>
      </c>
      <c r="P266" t="s">
        <v>38</v>
      </c>
      <c r="Q266" t="s">
        <v>30</v>
      </c>
      <c r="R266" s="4">
        <v>10129</v>
      </c>
      <c r="S266" s="5">
        <v>312</v>
      </c>
    </row>
    <row r="267" spans="15:19" x14ac:dyDescent="0.3">
      <c r="O267" t="s">
        <v>3</v>
      </c>
      <c r="P267" t="s">
        <v>39</v>
      </c>
      <c r="Q267" t="s">
        <v>28</v>
      </c>
      <c r="R267" s="4">
        <v>1652</v>
      </c>
      <c r="S267" s="5">
        <v>102</v>
      </c>
    </row>
    <row r="268" spans="15:19" x14ac:dyDescent="0.3">
      <c r="O268" t="s">
        <v>8</v>
      </c>
      <c r="P268" t="s">
        <v>38</v>
      </c>
      <c r="Q268" t="s">
        <v>21</v>
      </c>
      <c r="R268" s="4">
        <v>6433</v>
      </c>
      <c r="S268" s="5">
        <v>78</v>
      </c>
    </row>
    <row r="269" spans="15:19" x14ac:dyDescent="0.3">
      <c r="O269" t="s">
        <v>3</v>
      </c>
      <c r="P269" t="s">
        <v>34</v>
      </c>
      <c r="Q269" t="s">
        <v>23</v>
      </c>
      <c r="R269" s="4">
        <v>2212</v>
      </c>
      <c r="S269" s="5">
        <v>117</v>
      </c>
    </row>
    <row r="270" spans="15:19" x14ac:dyDescent="0.3">
      <c r="O270" t="s">
        <v>41</v>
      </c>
      <c r="P270" t="s">
        <v>35</v>
      </c>
      <c r="Q270" t="s">
        <v>19</v>
      </c>
      <c r="R270" s="4">
        <v>609</v>
      </c>
      <c r="S270" s="5">
        <v>99</v>
      </c>
    </row>
    <row r="271" spans="15:19" x14ac:dyDescent="0.3">
      <c r="O271" t="s">
        <v>40</v>
      </c>
      <c r="P271" t="s">
        <v>35</v>
      </c>
      <c r="Q271" t="s">
        <v>24</v>
      </c>
      <c r="R271" s="4">
        <v>1638</v>
      </c>
      <c r="S271" s="5">
        <v>48</v>
      </c>
    </row>
    <row r="272" spans="15:19" x14ac:dyDescent="0.3">
      <c r="O272" t="s">
        <v>7</v>
      </c>
      <c r="P272" t="s">
        <v>34</v>
      </c>
      <c r="Q272" t="s">
        <v>15</v>
      </c>
      <c r="R272" s="4">
        <v>3829</v>
      </c>
      <c r="S272" s="5">
        <v>24</v>
      </c>
    </row>
    <row r="273" spans="15:19" x14ac:dyDescent="0.3">
      <c r="O273" t="s">
        <v>40</v>
      </c>
      <c r="P273" t="s">
        <v>39</v>
      </c>
      <c r="Q273" t="s">
        <v>15</v>
      </c>
      <c r="R273" s="4">
        <v>5775</v>
      </c>
      <c r="S273" s="5">
        <v>42</v>
      </c>
    </row>
    <row r="274" spans="15:19" x14ac:dyDescent="0.3">
      <c r="O274" t="s">
        <v>6</v>
      </c>
      <c r="P274" t="s">
        <v>35</v>
      </c>
      <c r="Q274" t="s">
        <v>20</v>
      </c>
      <c r="R274" s="4">
        <v>1071</v>
      </c>
      <c r="S274" s="5">
        <v>270</v>
      </c>
    </row>
    <row r="275" spans="15:19" x14ac:dyDescent="0.3">
      <c r="O275" t="s">
        <v>8</v>
      </c>
      <c r="P275" t="s">
        <v>36</v>
      </c>
      <c r="Q275" t="s">
        <v>23</v>
      </c>
      <c r="R275" s="4">
        <v>5019</v>
      </c>
      <c r="S275" s="5">
        <v>150</v>
      </c>
    </row>
    <row r="276" spans="15:19" x14ac:dyDescent="0.3">
      <c r="O276" t="s">
        <v>2</v>
      </c>
      <c r="P276" t="s">
        <v>37</v>
      </c>
      <c r="Q276" t="s">
        <v>15</v>
      </c>
      <c r="R276" s="4">
        <v>2863</v>
      </c>
      <c r="S276" s="5">
        <v>42</v>
      </c>
    </row>
    <row r="277" spans="15:19" x14ac:dyDescent="0.3">
      <c r="O277" t="s">
        <v>40</v>
      </c>
      <c r="P277" t="s">
        <v>35</v>
      </c>
      <c r="Q277" t="s">
        <v>29</v>
      </c>
      <c r="R277" s="4">
        <v>1617</v>
      </c>
      <c r="S277" s="5">
        <v>126</v>
      </c>
    </row>
    <row r="278" spans="15:19" x14ac:dyDescent="0.3">
      <c r="O278" t="s">
        <v>6</v>
      </c>
      <c r="P278" t="s">
        <v>37</v>
      </c>
      <c r="Q278" t="s">
        <v>26</v>
      </c>
      <c r="R278" s="4">
        <v>6818</v>
      </c>
      <c r="S278" s="5">
        <v>6</v>
      </c>
    </row>
    <row r="279" spans="15:19" x14ac:dyDescent="0.3">
      <c r="O279" t="s">
        <v>3</v>
      </c>
      <c r="P279" t="s">
        <v>35</v>
      </c>
      <c r="Q279" t="s">
        <v>15</v>
      </c>
      <c r="R279" s="4">
        <v>6657</v>
      </c>
      <c r="S279" s="5">
        <v>276</v>
      </c>
    </row>
    <row r="280" spans="15:19" x14ac:dyDescent="0.3">
      <c r="O280" t="s">
        <v>3</v>
      </c>
      <c r="P280" t="s">
        <v>34</v>
      </c>
      <c r="Q280" t="s">
        <v>17</v>
      </c>
      <c r="R280" s="4">
        <v>2919</v>
      </c>
      <c r="S280" s="5">
        <v>93</v>
      </c>
    </row>
    <row r="281" spans="15:19" x14ac:dyDescent="0.3">
      <c r="O281" t="s">
        <v>2</v>
      </c>
      <c r="P281" t="s">
        <v>36</v>
      </c>
      <c r="Q281" t="s">
        <v>31</v>
      </c>
      <c r="R281" s="4">
        <v>3094</v>
      </c>
      <c r="S281" s="5">
        <v>246</v>
      </c>
    </row>
    <row r="282" spans="15:19" x14ac:dyDescent="0.3">
      <c r="O282" t="s">
        <v>6</v>
      </c>
      <c r="P282" t="s">
        <v>39</v>
      </c>
      <c r="Q282" t="s">
        <v>24</v>
      </c>
      <c r="R282" s="4">
        <v>2989</v>
      </c>
      <c r="S282" s="5">
        <v>3</v>
      </c>
    </row>
    <row r="283" spans="15:19" x14ac:dyDescent="0.3">
      <c r="O283" t="s">
        <v>8</v>
      </c>
      <c r="P283" t="s">
        <v>38</v>
      </c>
      <c r="Q283" t="s">
        <v>27</v>
      </c>
      <c r="R283" s="4">
        <v>2268</v>
      </c>
      <c r="S283" s="5">
        <v>63</v>
      </c>
    </row>
    <row r="284" spans="15:19" x14ac:dyDescent="0.3">
      <c r="O284" t="s">
        <v>5</v>
      </c>
      <c r="P284" t="s">
        <v>35</v>
      </c>
      <c r="Q284" t="s">
        <v>31</v>
      </c>
      <c r="R284" s="4">
        <v>4753</v>
      </c>
      <c r="S284" s="5">
        <v>246</v>
      </c>
    </row>
    <row r="285" spans="15:19" x14ac:dyDescent="0.3">
      <c r="O285" t="s">
        <v>2</v>
      </c>
      <c r="P285" t="s">
        <v>34</v>
      </c>
      <c r="Q285" t="s">
        <v>19</v>
      </c>
      <c r="R285" s="4">
        <v>7511</v>
      </c>
      <c r="S285" s="5">
        <v>120</v>
      </c>
    </row>
    <row r="286" spans="15:19" x14ac:dyDescent="0.3">
      <c r="O286" t="s">
        <v>2</v>
      </c>
      <c r="P286" t="s">
        <v>38</v>
      </c>
      <c r="Q286" t="s">
        <v>31</v>
      </c>
      <c r="R286" s="4">
        <v>4326</v>
      </c>
      <c r="S286" s="5">
        <v>348</v>
      </c>
    </row>
    <row r="287" spans="15:19" x14ac:dyDescent="0.3">
      <c r="O287" t="s">
        <v>41</v>
      </c>
      <c r="P287" t="s">
        <v>34</v>
      </c>
      <c r="Q287" t="s">
        <v>23</v>
      </c>
      <c r="R287" s="4">
        <v>4935</v>
      </c>
      <c r="S287" s="5">
        <v>126</v>
      </c>
    </row>
    <row r="288" spans="15:19" x14ac:dyDescent="0.3">
      <c r="O288" t="s">
        <v>6</v>
      </c>
      <c r="P288" t="s">
        <v>35</v>
      </c>
      <c r="Q288" t="s">
        <v>30</v>
      </c>
      <c r="R288" s="4">
        <v>4781</v>
      </c>
      <c r="S288" s="5">
        <v>123</v>
      </c>
    </row>
    <row r="289" spans="15:19" x14ac:dyDescent="0.3">
      <c r="O289" t="s">
        <v>5</v>
      </c>
      <c r="P289" t="s">
        <v>38</v>
      </c>
      <c r="Q289" t="s">
        <v>25</v>
      </c>
      <c r="R289" s="4">
        <v>7483</v>
      </c>
      <c r="S289" s="5">
        <v>45</v>
      </c>
    </row>
    <row r="290" spans="15:19" x14ac:dyDescent="0.3">
      <c r="O290" t="s">
        <v>10</v>
      </c>
      <c r="P290" t="s">
        <v>38</v>
      </c>
      <c r="Q290" t="s">
        <v>4</v>
      </c>
      <c r="R290" s="4">
        <v>6860</v>
      </c>
      <c r="S290" s="5">
        <v>126</v>
      </c>
    </row>
    <row r="291" spans="15:19" x14ac:dyDescent="0.3">
      <c r="O291" t="s">
        <v>40</v>
      </c>
      <c r="P291" t="s">
        <v>37</v>
      </c>
      <c r="Q291" t="s">
        <v>29</v>
      </c>
      <c r="R291" s="4">
        <v>9002</v>
      </c>
      <c r="S291" s="5">
        <v>72</v>
      </c>
    </row>
    <row r="292" spans="15:19" x14ac:dyDescent="0.3">
      <c r="O292" t="s">
        <v>6</v>
      </c>
      <c r="P292" t="s">
        <v>36</v>
      </c>
      <c r="Q292" t="s">
        <v>29</v>
      </c>
      <c r="R292" s="4">
        <v>1400</v>
      </c>
      <c r="S292" s="5">
        <v>135</v>
      </c>
    </row>
    <row r="293" spans="15:19" x14ac:dyDescent="0.3">
      <c r="O293" t="s">
        <v>10</v>
      </c>
      <c r="P293" t="s">
        <v>34</v>
      </c>
      <c r="Q293" t="s">
        <v>22</v>
      </c>
      <c r="R293" s="4">
        <v>4053</v>
      </c>
      <c r="S293" s="5">
        <v>24</v>
      </c>
    </row>
    <row r="294" spans="15:19" x14ac:dyDescent="0.3">
      <c r="O294" t="s">
        <v>7</v>
      </c>
      <c r="P294" t="s">
        <v>36</v>
      </c>
      <c r="Q294" t="s">
        <v>31</v>
      </c>
      <c r="R294" s="4">
        <v>2149</v>
      </c>
      <c r="S294" s="5">
        <v>117</v>
      </c>
    </row>
    <row r="295" spans="15:19" x14ac:dyDescent="0.3">
      <c r="O295" t="s">
        <v>3</v>
      </c>
      <c r="P295" t="s">
        <v>39</v>
      </c>
      <c r="Q295" t="s">
        <v>29</v>
      </c>
      <c r="R295" s="4">
        <v>3640</v>
      </c>
      <c r="S295" s="5">
        <v>51</v>
      </c>
    </row>
    <row r="296" spans="15:19" x14ac:dyDescent="0.3">
      <c r="O296" t="s">
        <v>2</v>
      </c>
      <c r="P296" t="s">
        <v>39</v>
      </c>
      <c r="Q296" t="s">
        <v>23</v>
      </c>
      <c r="R296" s="4">
        <v>630</v>
      </c>
      <c r="S296" s="5">
        <v>36</v>
      </c>
    </row>
    <row r="297" spans="15:19" x14ac:dyDescent="0.3">
      <c r="O297" t="s">
        <v>9</v>
      </c>
      <c r="P297" t="s">
        <v>35</v>
      </c>
      <c r="Q297" t="s">
        <v>27</v>
      </c>
      <c r="R297" s="4">
        <v>2429</v>
      </c>
      <c r="S297" s="5">
        <v>144</v>
      </c>
    </row>
    <row r="298" spans="15:19" x14ac:dyDescent="0.3">
      <c r="O298" t="s">
        <v>9</v>
      </c>
      <c r="P298" t="s">
        <v>36</v>
      </c>
      <c r="Q298" t="s">
        <v>25</v>
      </c>
      <c r="R298" s="4">
        <v>2142</v>
      </c>
      <c r="S298" s="5">
        <v>114</v>
      </c>
    </row>
    <row r="299" spans="15:19" x14ac:dyDescent="0.3">
      <c r="O299" t="s">
        <v>7</v>
      </c>
      <c r="P299" t="s">
        <v>37</v>
      </c>
      <c r="Q299" t="s">
        <v>30</v>
      </c>
      <c r="R299" s="4">
        <v>6454</v>
      </c>
      <c r="S299" s="5">
        <v>54</v>
      </c>
    </row>
    <row r="300" spans="15:19" x14ac:dyDescent="0.3">
      <c r="O300" t="s">
        <v>7</v>
      </c>
      <c r="P300" t="s">
        <v>37</v>
      </c>
      <c r="Q300" t="s">
        <v>16</v>
      </c>
      <c r="R300" s="4">
        <v>4487</v>
      </c>
      <c r="S300" s="5">
        <v>333</v>
      </c>
    </row>
    <row r="301" spans="15:19" x14ac:dyDescent="0.3">
      <c r="O301" t="s">
        <v>3</v>
      </c>
      <c r="P301" t="s">
        <v>37</v>
      </c>
      <c r="Q301" t="s">
        <v>4</v>
      </c>
      <c r="R301" s="4">
        <v>938</v>
      </c>
      <c r="S301" s="5">
        <v>366</v>
      </c>
    </row>
    <row r="302" spans="15:19" x14ac:dyDescent="0.3">
      <c r="O302" t="s">
        <v>3</v>
      </c>
      <c r="P302" t="s">
        <v>38</v>
      </c>
      <c r="Q302" t="s">
        <v>26</v>
      </c>
      <c r="R302" s="4">
        <v>8841</v>
      </c>
      <c r="S302" s="5">
        <v>303</v>
      </c>
    </row>
    <row r="303" spans="15:19" x14ac:dyDescent="0.3">
      <c r="O303" t="s">
        <v>2</v>
      </c>
      <c r="P303" t="s">
        <v>39</v>
      </c>
      <c r="Q303" t="s">
        <v>33</v>
      </c>
      <c r="R303" s="4">
        <v>4018</v>
      </c>
      <c r="S303" s="5">
        <v>126</v>
      </c>
    </row>
    <row r="304" spans="15:19" x14ac:dyDescent="0.3">
      <c r="O304" t="s">
        <v>41</v>
      </c>
      <c r="P304" t="s">
        <v>37</v>
      </c>
      <c r="Q304" t="s">
        <v>15</v>
      </c>
      <c r="R304" s="4">
        <v>714</v>
      </c>
      <c r="S304" s="5">
        <v>231</v>
      </c>
    </row>
    <row r="305" spans="15:19" x14ac:dyDescent="0.3">
      <c r="O305" t="s">
        <v>9</v>
      </c>
      <c r="P305" t="s">
        <v>38</v>
      </c>
      <c r="Q305" t="s">
        <v>25</v>
      </c>
      <c r="R305" s="4">
        <v>3850</v>
      </c>
      <c r="S305"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EDD78-C4ED-4895-A1D8-73ADB98A0372}">
  <dimension ref="A1:M19"/>
  <sheetViews>
    <sheetView tabSelected="1" workbookViewId="0">
      <selection activeCell="M6" sqref="M6"/>
    </sheetView>
  </sheetViews>
  <sheetFormatPr defaultRowHeight="14.4" x14ac:dyDescent="0.3"/>
  <cols>
    <col min="2" max="2" width="15.5546875" bestFit="1" customWidth="1"/>
    <col min="3" max="3" width="14.44140625" bestFit="1" customWidth="1"/>
    <col min="9" max="9" width="15.5546875" bestFit="1" customWidth="1"/>
    <col min="10" max="10" width="14.44140625" bestFit="1" customWidth="1"/>
  </cols>
  <sheetData>
    <row r="1" spans="1:13" ht="18" x14ac:dyDescent="0.35">
      <c r="A1" s="26" t="s">
        <v>109</v>
      </c>
      <c r="B1" s="26"/>
      <c r="C1" s="26"/>
      <c r="D1" s="26"/>
      <c r="E1" s="26"/>
      <c r="F1" s="26"/>
      <c r="G1" s="26"/>
      <c r="H1" s="26"/>
    </row>
    <row r="2" spans="1:13" x14ac:dyDescent="0.3">
      <c r="B2" t="s">
        <v>111</v>
      </c>
      <c r="I2" t="s">
        <v>110</v>
      </c>
    </row>
    <row r="4" spans="1:13" x14ac:dyDescent="0.3">
      <c r="B4" s="22" t="s">
        <v>97</v>
      </c>
      <c r="C4" t="s">
        <v>99</v>
      </c>
      <c r="I4" s="22" t="s">
        <v>97</v>
      </c>
      <c r="J4" t="s">
        <v>99</v>
      </c>
    </row>
    <row r="5" spans="1:13" x14ac:dyDescent="0.3">
      <c r="B5" s="23" t="s">
        <v>39</v>
      </c>
      <c r="C5" s="31">
        <v>45752</v>
      </c>
      <c r="I5" s="23" t="s">
        <v>37</v>
      </c>
      <c r="J5" s="31">
        <v>7987</v>
      </c>
      <c r="M5" t="s">
        <v>112</v>
      </c>
    </row>
    <row r="6" spans="1:13" x14ac:dyDescent="0.3">
      <c r="B6" s="25" t="s">
        <v>2</v>
      </c>
      <c r="C6" s="31">
        <v>45752</v>
      </c>
      <c r="I6" s="25" t="s">
        <v>10</v>
      </c>
      <c r="J6" s="31">
        <v>7987</v>
      </c>
    </row>
    <row r="7" spans="1:13" x14ac:dyDescent="0.3">
      <c r="B7" s="23" t="s">
        <v>37</v>
      </c>
      <c r="C7" s="31">
        <v>43568</v>
      </c>
      <c r="I7" s="23" t="s">
        <v>38</v>
      </c>
      <c r="J7" s="31">
        <v>6069</v>
      </c>
    </row>
    <row r="8" spans="1:13" x14ac:dyDescent="0.3">
      <c r="B8" s="25" t="s">
        <v>7</v>
      </c>
      <c r="C8" s="31">
        <v>43568</v>
      </c>
      <c r="I8" s="25" t="s">
        <v>41</v>
      </c>
      <c r="J8" s="31">
        <v>6069</v>
      </c>
    </row>
    <row r="9" spans="1:13" x14ac:dyDescent="0.3">
      <c r="B9" s="23" t="s">
        <v>34</v>
      </c>
      <c r="C9" s="31">
        <v>41559</v>
      </c>
      <c r="I9" s="23" t="s">
        <v>34</v>
      </c>
      <c r="J9" s="31">
        <v>5516</v>
      </c>
    </row>
    <row r="10" spans="1:13" x14ac:dyDescent="0.3">
      <c r="B10" s="25" t="s">
        <v>5</v>
      </c>
      <c r="C10" s="31">
        <v>41559</v>
      </c>
      <c r="I10" s="25" t="s">
        <v>8</v>
      </c>
      <c r="J10" s="31">
        <v>5516</v>
      </c>
    </row>
    <row r="11" spans="1:13" x14ac:dyDescent="0.3">
      <c r="B11" s="23" t="s">
        <v>36</v>
      </c>
      <c r="C11" s="31">
        <v>39620</v>
      </c>
      <c r="I11" s="23" t="s">
        <v>36</v>
      </c>
      <c r="J11" s="31">
        <v>5019</v>
      </c>
    </row>
    <row r="12" spans="1:13" x14ac:dyDescent="0.3">
      <c r="B12" s="25" t="s">
        <v>5</v>
      </c>
      <c r="C12" s="31">
        <v>39620</v>
      </c>
      <c r="I12" s="25" t="s">
        <v>8</v>
      </c>
      <c r="J12" s="31">
        <v>5019</v>
      </c>
    </row>
    <row r="13" spans="1:13" x14ac:dyDescent="0.3">
      <c r="B13" s="23" t="s">
        <v>35</v>
      </c>
      <c r="C13" s="31">
        <v>38325</v>
      </c>
      <c r="I13" s="23" t="s">
        <v>39</v>
      </c>
      <c r="J13" s="31">
        <v>3976</v>
      </c>
    </row>
    <row r="14" spans="1:13" x14ac:dyDescent="0.3">
      <c r="B14" s="25" t="s">
        <v>40</v>
      </c>
      <c r="C14" s="31">
        <v>38325</v>
      </c>
      <c r="I14" s="25" t="s">
        <v>41</v>
      </c>
      <c r="J14" s="31">
        <v>3976</v>
      </c>
    </row>
    <row r="15" spans="1:13" x14ac:dyDescent="0.3">
      <c r="B15" s="23" t="s">
        <v>38</v>
      </c>
      <c r="C15" s="31">
        <v>25221</v>
      </c>
      <c r="I15" s="23" t="s">
        <v>35</v>
      </c>
      <c r="J15" s="31">
        <v>2142</v>
      </c>
    </row>
    <row r="16" spans="1:13" x14ac:dyDescent="0.3">
      <c r="B16" s="25" t="s">
        <v>5</v>
      </c>
      <c r="C16" s="31">
        <v>25221</v>
      </c>
      <c r="I16" s="25" t="s">
        <v>2</v>
      </c>
      <c r="J16" s="31">
        <v>2142</v>
      </c>
    </row>
    <row r="17" spans="2:10" x14ac:dyDescent="0.3">
      <c r="B17" s="23" t="s">
        <v>115</v>
      </c>
      <c r="C17" s="31"/>
      <c r="I17" s="23" t="s">
        <v>115</v>
      </c>
      <c r="J17" s="31"/>
    </row>
    <row r="18" spans="2:10" x14ac:dyDescent="0.3">
      <c r="B18" s="25" t="s">
        <v>115</v>
      </c>
      <c r="C18" s="31"/>
      <c r="I18" s="25" t="s">
        <v>115</v>
      </c>
      <c r="J18" s="31"/>
    </row>
    <row r="19" spans="2:10" x14ac:dyDescent="0.3">
      <c r="B19" s="23" t="s">
        <v>98</v>
      </c>
      <c r="C19" s="31">
        <v>234045</v>
      </c>
      <c r="I19" s="23" t="s">
        <v>98</v>
      </c>
      <c r="J19" s="31">
        <v>30709</v>
      </c>
    </row>
  </sheetData>
  <mergeCells count="1">
    <mergeCell ref="A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Sheet1</vt:lpstr>
      <vt:lpstr>Sheet2</vt:lpstr>
      <vt:lpstr>Sheet3</vt:lpstr>
      <vt:lpstr>Sheet4</vt:lpstr>
      <vt:lpstr>Sheet5</vt:lpstr>
      <vt:lpstr>Sheet6</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Danesh Ulligaddi</cp:lastModifiedBy>
  <dcterms:created xsi:type="dcterms:W3CDTF">2021-03-14T20:21:32Z</dcterms:created>
  <dcterms:modified xsi:type="dcterms:W3CDTF">2023-09-17T10:08:06Z</dcterms:modified>
</cp:coreProperties>
</file>