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dha/Desktop/SURESH_LODHA/Research/Verma/CertificateCourse/CourseMaterials/Week9-10Viz/FutureProjects/TrafficAccidents/"/>
    </mc:Choice>
  </mc:AlternateContent>
  <xr:revisionPtr revIDLastSave="0" documentId="13_ncr:1_{CFEAA14E-CCB1-8C40-8EEB-FAA446F04AD6}" xr6:coauthVersionLast="45" xr6:coauthVersionMax="45" xr10:uidLastSave="{00000000-0000-0000-0000-000000000000}"/>
  <bookViews>
    <workbookView xWindow="31180" yWindow="2260" windowWidth="20720" windowHeight="13280" firstSheet="2" activeTab="8" xr2:uid="{363DA064-80C4-47EE-9D76-FB868A758C2F}"/>
  </bookViews>
  <sheets>
    <sheet name="Overall" sheetId="1" r:id="rId1"/>
    <sheet name="Road Features" sheetId="11" r:id="rId2"/>
    <sheet name="Collision Type" sheetId="2" r:id="rId3"/>
    <sheet name="Vehicle Type" sheetId="3" r:id="rId4"/>
    <sheet name="Urban-Rural" sheetId="4" r:id="rId5"/>
    <sheet name="Road Junction Type" sheetId="5" r:id="rId6"/>
    <sheet name="Traffic Control Type" sheetId="6" r:id="rId7"/>
    <sheet name="Time of the Day" sheetId="7" r:id="rId8"/>
    <sheet name="Pedestrian Involved" sheetId="8" r:id="rId9"/>
    <sheet name="Type of Area" sheetId="10" r:id="rId10"/>
    <sheet name="Type of Traffic Rule Violation" sheetId="9" r:id="rId11"/>
    <sheet name="Gender Breakdown of Fatalities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C18" i="8"/>
  <c r="B18" i="8"/>
  <c r="D16" i="8"/>
  <c r="C16" i="8"/>
  <c r="B16" i="8"/>
  <c r="B10" i="13" l="1"/>
  <c r="C9" i="13"/>
  <c r="B9" i="13"/>
  <c r="B10" i="8"/>
  <c r="C10" i="8"/>
  <c r="D10" i="8"/>
  <c r="D9" i="6"/>
  <c r="C9" i="6"/>
  <c r="B9" i="6"/>
  <c r="D8" i="6"/>
  <c r="C8" i="6"/>
  <c r="B8" i="6"/>
  <c r="D7" i="5"/>
  <c r="C7" i="5"/>
  <c r="B7" i="5"/>
  <c r="B7" i="6"/>
  <c r="C7" i="6"/>
  <c r="D7" i="6"/>
  <c r="D9" i="5"/>
  <c r="C8" i="5"/>
  <c r="C9" i="5" s="1"/>
  <c r="D8" i="5"/>
  <c r="B9" i="5"/>
  <c r="B8" i="5"/>
  <c r="D16" i="3"/>
  <c r="C16" i="3"/>
  <c r="B16" i="3"/>
  <c r="D9" i="11" l="1"/>
  <c r="C9" i="11"/>
  <c r="B9" i="11"/>
  <c r="D10" i="10"/>
  <c r="C10" i="10"/>
  <c r="B10" i="10"/>
  <c r="D9" i="9"/>
  <c r="C9" i="9"/>
  <c r="B9" i="9"/>
  <c r="D9" i="8"/>
  <c r="D11" i="8" s="1"/>
  <c r="C9" i="8"/>
  <c r="C11" i="8" s="1"/>
  <c r="B9" i="8"/>
  <c r="B11" i="8" s="1"/>
  <c r="B10" i="7"/>
  <c r="C5" i="4"/>
  <c r="D5" i="4"/>
  <c r="B5" i="4"/>
  <c r="G10" i="2"/>
  <c r="F10" i="2"/>
  <c r="E10" i="2"/>
  <c r="D10" i="2"/>
  <c r="C10" i="2"/>
  <c r="B10" i="2"/>
  <c r="B11" i="2" s="1"/>
  <c r="B12" i="2" s="1"/>
</calcChain>
</file>

<file path=xl/sharedStrings.xml><?xml version="1.0" encoding="utf-8"?>
<sst xmlns="http://schemas.openxmlformats.org/spreadsheetml/2006/main" count="163" uniqueCount="124">
  <si>
    <t>Road Features </t>
  </si>
  <si>
    <t>Collision Type</t>
  </si>
  <si>
    <t>Vehicle Type</t>
  </si>
  <si>
    <t>Urban-Rural</t>
  </si>
  <si>
    <t>Road Junction Type</t>
  </si>
  <si>
    <t>Traffic Control Type</t>
  </si>
  <si>
    <t>Time of the Day (pay attention to only 2018 data)</t>
  </si>
  <si>
    <t>Pedestrian Involved [Urban-Rural-Not involved (last one by inference)]</t>
  </si>
  <si>
    <t>Type of Area</t>
  </si>
  <si>
    <t>Type of Traffic Rule Violation</t>
  </si>
  <si>
    <t>RTA</t>
  </si>
  <si>
    <t>Fatalities</t>
  </si>
  <si>
    <t>Injuries</t>
  </si>
  <si>
    <t>Categories</t>
  </si>
  <si>
    <t>Total RTA</t>
  </si>
  <si>
    <t>Total Fatalities</t>
  </si>
  <si>
    <t>Total Injuries</t>
  </si>
  <si>
    <t>Divided(NH)</t>
  </si>
  <si>
    <t>Undivided(NH)</t>
  </si>
  <si>
    <t>Divided(SH)</t>
  </si>
  <si>
    <t>Undivided(SH)</t>
  </si>
  <si>
    <t>Divided(OT)</t>
  </si>
  <si>
    <t>Undivided(OT)</t>
  </si>
  <si>
    <t>Head On Collision</t>
  </si>
  <si>
    <t>Vehicle Overturn</t>
  </si>
  <si>
    <t>Fixed objects</t>
  </si>
  <si>
    <t>Run off road</t>
  </si>
  <si>
    <t>Hit from side</t>
  </si>
  <si>
    <t>Hit from back</t>
  </si>
  <si>
    <t>With parked vehicle</t>
  </si>
  <si>
    <t>Hit &amp; Run</t>
  </si>
  <si>
    <t>Vehicle Type</t>
  </si>
  <si>
    <t>Others</t>
  </si>
  <si>
    <t>Animal Drawn Cart</t>
  </si>
  <si>
    <t>Hand Drawn Cart</t>
  </si>
  <si>
    <t>Cycle Rickshaw</t>
  </si>
  <si>
    <t>Bicycle</t>
  </si>
  <si>
    <t>E-Rickshaw</t>
  </si>
  <si>
    <t>Tempo/Tractor</t>
  </si>
  <si>
    <t>HAV/Trolley</t>
  </si>
  <si>
    <t>Truck/Lorry</t>
  </si>
  <si>
    <t>Bus</t>
  </si>
  <si>
    <t>Car/Jeep/Van/Taxi</t>
  </si>
  <si>
    <t>Auto Rickshaw</t>
  </si>
  <si>
    <t>Motorised two-wheeler</t>
  </si>
  <si>
    <t>Fatality</t>
  </si>
  <si>
    <t>Injury</t>
  </si>
  <si>
    <t>Urban Area</t>
  </si>
  <si>
    <t>Rural Area</t>
  </si>
  <si>
    <t>Total (on the chart)</t>
  </si>
  <si>
    <t>T Junction</t>
  </si>
  <si>
    <t>Y Junction</t>
  </si>
  <si>
    <t>Four Arm Junction</t>
  </si>
  <si>
    <t>Staggered Junction</t>
  </si>
  <si>
    <t>Round About Junction</t>
  </si>
  <si>
    <t>Traffic Light Signal</t>
  </si>
  <si>
    <t>Police Control</t>
  </si>
  <si>
    <t>Stop Sign</t>
  </si>
  <si>
    <t>Flashing Signal/Blinker</t>
  </si>
  <si>
    <t>Uncontrolled</t>
  </si>
  <si>
    <t>Time of the Day</t>
  </si>
  <si>
    <t>Number of Accidents (RTA)</t>
  </si>
  <si>
    <t>03:00 - 06:00 (night)</t>
  </si>
  <si>
    <t>00:00 - 03:00 (night)</t>
  </si>
  <si>
    <t>21:00 - 24:00 (night)</t>
  </si>
  <si>
    <t>18:00 - 21:00 (night)</t>
  </si>
  <si>
    <t>15:00 - 18:00 (day)</t>
  </si>
  <si>
    <t>12:00 - 15:00 (day)</t>
  </si>
  <si>
    <t>09:00 - 12:00 (day)</t>
  </si>
  <si>
    <t>06:00 - 09:00 (day)</t>
  </si>
  <si>
    <t>Age not known</t>
  </si>
  <si>
    <t>60 and Above</t>
  </si>
  <si>
    <t>45-60</t>
  </si>
  <si>
    <t>35-45</t>
  </si>
  <si>
    <t>25-35</t>
  </si>
  <si>
    <t>18-25</t>
  </si>
  <si>
    <t>Less than 18 years</t>
  </si>
  <si>
    <t>others</t>
  </si>
  <si>
    <t>hospital</t>
  </si>
  <si>
    <t>petrol pump</t>
  </si>
  <si>
    <t>bus stop</t>
  </si>
  <si>
    <t>open area</t>
  </si>
  <si>
    <t>market/commercial area</t>
  </si>
  <si>
    <t>institutional area</t>
  </si>
  <si>
    <t>residential area</t>
  </si>
  <si>
    <t>Type of traffic rules violation</t>
  </si>
  <si>
    <t>not known</t>
  </si>
  <si>
    <t>no violation</t>
  </si>
  <si>
    <t>driving or wrong side</t>
  </si>
  <si>
    <t>over speeding</t>
  </si>
  <si>
    <t>jumping red light</t>
  </si>
  <si>
    <t>use of mobile phone</t>
  </si>
  <si>
    <t>drunken driving</t>
  </si>
  <si>
    <t>Total calculated</t>
  </si>
  <si>
    <t>Road Features</t>
  </si>
  <si>
    <t>Straight Road</t>
  </si>
  <si>
    <t>Curved Road</t>
  </si>
  <si>
    <t>Bridge</t>
  </si>
  <si>
    <t>Culvert</t>
  </si>
  <si>
    <t>Pot holes</t>
  </si>
  <si>
    <t>Steep Gradient</t>
  </si>
  <si>
    <t>On going road works/Construction</t>
  </si>
  <si>
    <t>Collision type</t>
  </si>
  <si>
    <t xml:space="preserve">Total calculated </t>
  </si>
  <si>
    <t>Total Known Collisions</t>
  </si>
  <si>
    <t>Total Unknown Collisions</t>
  </si>
  <si>
    <t>Unknown</t>
  </si>
  <si>
    <t>No Road Junction</t>
  </si>
  <si>
    <t>No Traffic Control</t>
  </si>
  <si>
    <t>Total Traffic Control</t>
  </si>
  <si>
    <t>Total Road Junction</t>
  </si>
  <si>
    <t>Urban</t>
  </si>
  <si>
    <t>Rural</t>
  </si>
  <si>
    <t>Pedestrian Involved total</t>
  </si>
  <si>
    <t>Pedestrian Not Involved</t>
  </si>
  <si>
    <t xml:space="preserve">Pedestrian Involved </t>
  </si>
  <si>
    <t>Gender Breakdown of Fatalities</t>
  </si>
  <si>
    <t>60 and above</t>
  </si>
  <si>
    <t>age not known</t>
  </si>
  <si>
    <t>Female</t>
  </si>
  <si>
    <t>Male</t>
  </si>
  <si>
    <t>Total</t>
  </si>
  <si>
    <t>Pedestrian Involved</t>
  </si>
  <si>
    <t>Total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</si>
</sst>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5CDF-78A4-4E70-A9E6-753E67BBEC44}">
  <dimension ref="A1:D17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27.5" style="2" customWidth="1"/>
    <col min="2" max="2" width="11.1640625" customWidth="1"/>
    <col min="3" max="3" width="12.5" customWidth="1"/>
    <col min="4" max="4" width="11.5" customWidth="1"/>
  </cols>
  <sheetData>
    <row r="1" spans="1:4" x14ac:dyDescent="0.2">
      <c r="A1" s="2" t="s">
        <v>13</v>
      </c>
      <c r="B1" t="s">
        <v>14</v>
      </c>
      <c r="C1" t="s">
        <v>15</v>
      </c>
      <c r="D1" t="s">
        <v>16</v>
      </c>
    </row>
    <row r="2" spans="1:4" x14ac:dyDescent="0.2">
      <c r="A2" s="1" t="s">
        <v>0</v>
      </c>
      <c r="B2">
        <v>10042</v>
      </c>
      <c r="C2">
        <v>5417</v>
      </c>
      <c r="D2">
        <v>9835</v>
      </c>
    </row>
    <row r="3" spans="1:4" x14ac:dyDescent="0.2">
      <c r="A3" s="1" t="s">
        <v>1</v>
      </c>
      <c r="B3">
        <v>10042</v>
      </c>
    </row>
    <row r="4" spans="1:4" x14ac:dyDescent="0.2">
      <c r="A4" s="1" t="s">
        <v>2</v>
      </c>
      <c r="B4">
        <v>10042</v>
      </c>
      <c r="C4">
        <v>5417</v>
      </c>
      <c r="D4">
        <v>9835</v>
      </c>
    </row>
    <row r="5" spans="1:4" x14ac:dyDescent="0.2">
      <c r="A5" s="1" t="s">
        <v>3</v>
      </c>
      <c r="B5">
        <v>10042</v>
      </c>
      <c r="C5">
        <v>5417</v>
      </c>
      <c r="D5">
        <v>9835</v>
      </c>
    </row>
    <row r="6" spans="1:4" x14ac:dyDescent="0.2">
      <c r="A6" s="1" t="s">
        <v>4</v>
      </c>
      <c r="B6">
        <v>10042</v>
      </c>
      <c r="C6">
        <v>5417</v>
      </c>
      <c r="D6">
        <v>9835</v>
      </c>
    </row>
    <row r="7" spans="1:4" x14ac:dyDescent="0.2">
      <c r="A7" s="1" t="s">
        <v>5</v>
      </c>
      <c r="B7">
        <v>10042</v>
      </c>
      <c r="C7">
        <v>5417</v>
      </c>
      <c r="D7">
        <v>9835</v>
      </c>
    </row>
    <row r="8" spans="1:4" ht="30" x14ac:dyDescent="0.2">
      <c r="A8" s="1" t="s">
        <v>6</v>
      </c>
      <c r="B8">
        <v>10042</v>
      </c>
    </row>
    <row r="9" spans="1:4" ht="45" x14ac:dyDescent="0.2">
      <c r="A9" s="1" t="s">
        <v>7</v>
      </c>
      <c r="B9">
        <v>10042</v>
      </c>
      <c r="C9">
        <v>5417</v>
      </c>
      <c r="D9">
        <v>9835</v>
      </c>
    </row>
    <row r="10" spans="1:4" x14ac:dyDescent="0.2">
      <c r="A10" s="1" t="s">
        <v>8</v>
      </c>
      <c r="B10">
        <v>10042</v>
      </c>
      <c r="C10">
        <v>5417</v>
      </c>
      <c r="D10">
        <v>9835</v>
      </c>
    </row>
    <row r="11" spans="1:4" x14ac:dyDescent="0.2">
      <c r="A11" s="1" t="s">
        <v>9</v>
      </c>
      <c r="B11">
        <v>10042</v>
      </c>
      <c r="C11">
        <v>5417</v>
      </c>
      <c r="D11">
        <v>9835</v>
      </c>
    </row>
    <row r="12" spans="1:4" x14ac:dyDescent="0.2">
      <c r="A12" s="1" t="s">
        <v>116</v>
      </c>
      <c r="C12">
        <v>5417</v>
      </c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6A01-A206-4DBE-92DA-3CE18E021F18}">
  <dimension ref="A1:D10"/>
  <sheetViews>
    <sheetView workbookViewId="0">
      <selection activeCell="A10" sqref="A10:D10"/>
    </sheetView>
  </sheetViews>
  <sheetFormatPr baseColWidth="10" defaultColWidth="8.83203125" defaultRowHeight="15" x14ac:dyDescent="0.2"/>
  <cols>
    <col min="1" max="1" width="16.33203125" customWidth="1"/>
  </cols>
  <sheetData>
    <row r="1" spans="1:4" x14ac:dyDescent="0.2">
      <c r="A1" s="4" t="s">
        <v>8</v>
      </c>
      <c r="B1" t="s">
        <v>46</v>
      </c>
      <c r="C1" t="s">
        <v>45</v>
      </c>
      <c r="D1" t="s">
        <v>10</v>
      </c>
    </row>
    <row r="2" spans="1:4" x14ac:dyDescent="0.2">
      <c r="A2" t="s">
        <v>77</v>
      </c>
      <c r="B2">
        <v>70</v>
      </c>
      <c r="C2">
        <v>112</v>
      </c>
      <c r="D2">
        <v>154</v>
      </c>
    </row>
    <row r="3" spans="1:4" x14ac:dyDescent="0.2">
      <c r="A3" t="s">
        <v>78</v>
      </c>
      <c r="B3">
        <v>24</v>
      </c>
      <c r="C3">
        <v>23</v>
      </c>
      <c r="D3">
        <v>39</v>
      </c>
    </row>
    <row r="4" spans="1:4" x14ac:dyDescent="0.2">
      <c r="A4" t="s">
        <v>79</v>
      </c>
      <c r="B4">
        <v>57</v>
      </c>
      <c r="C4">
        <v>54</v>
      </c>
      <c r="D4">
        <v>94</v>
      </c>
    </row>
    <row r="5" spans="1:4" x14ac:dyDescent="0.2">
      <c r="A5" t="s">
        <v>80</v>
      </c>
      <c r="B5">
        <v>247</v>
      </c>
      <c r="C5">
        <v>286</v>
      </c>
      <c r="D5">
        <v>459</v>
      </c>
    </row>
    <row r="6" spans="1:4" x14ac:dyDescent="0.2">
      <c r="A6" t="s">
        <v>81</v>
      </c>
      <c r="B6">
        <v>647</v>
      </c>
      <c r="C6">
        <v>716</v>
      </c>
      <c r="D6">
        <v>1084</v>
      </c>
    </row>
    <row r="7" spans="1:4" x14ac:dyDescent="0.2">
      <c r="A7" t="s">
        <v>82</v>
      </c>
      <c r="B7">
        <v>469</v>
      </c>
      <c r="C7">
        <v>440</v>
      </c>
      <c r="D7">
        <v>782</v>
      </c>
    </row>
    <row r="8" spans="1:4" x14ac:dyDescent="0.2">
      <c r="A8" t="s">
        <v>83</v>
      </c>
      <c r="B8">
        <v>41</v>
      </c>
      <c r="C8">
        <v>53</v>
      </c>
      <c r="D8">
        <v>84</v>
      </c>
    </row>
    <row r="9" spans="1:4" x14ac:dyDescent="0.2">
      <c r="A9" t="s">
        <v>84</v>
      </c>
      <c r="B9">
        <v>907</v>
      </c>
      <c r="C9">
        <v>847</v>
      </c>
      <c r="D9">
        <v>1465</v>
      </c>
    </row>
    <row r="10" spans="1:4" x14ac:dyDescent="0.2">
      <c r="A10" s="3" t="s">
        <v>103</v>
      </c>
      <c r="B10" s="3">
        <f>SUM(B2, B3, B4, B5, B6, B7, B8, B9)</f>
        <v>2462</v>
      </c>
      <c r="C10" s="3">
        <f>SUM(C2, C3, C4, C5, C6, C7, C8, C9)</f>
        <v>2531</v>
      </c>
      <c r="D10" s="3">
        <f>SUM(D2, D3, D4, D5, D6, D7, D8, D9)</f>
        <v>4161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F95-D5D6-43E3-AB2D-B41FB88AE5B3}">
  <dimension ref="A1:D9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3.33203125" customWidth="1"/>
    <col min="4" max="4" width="14.83203125" customWidth="1"/>
  </cols>
  <sheetData>
    <row r="1" spans="1:4" x14ac:dyDescent="0.2">
      <c r="A1" s="4" t="s">
        <v>85</v>
      </c>
      <c r="B1" t="s">
        <v>12</v>
      </c>
      <c r="C1" t="s">
        <v>11</v>
      </c>
      <c r="D1" t="s">
        <v>10</v>
      </c>
    </row>
    <row r="2" spans="1:4" x14ac:dyDescent="0.2">
      <c r="A2" t="s">
        <v>86</v>
      </c>
      <c r="B2">
        <v>4018</v>
      </c>
      <c r="C2">
        <v>2440</v>
      </c>
      <c r="D2">
        <v>4567</v>
      </c>
    </row>
    <row r="3" spans="1:4" x14ac:dyDescent="0.2">
      <c r="A3" t="s">
        <v>87</v>
      </c>
      <c r="B3">
        <v>551</v>
      </c>
      <c r="C3">
        <v>265</v>
      </c>
      <c r="D3">
        <v>574</v>
      </c>
    </row>
    <row r="4" spans="1:4" x14ac:dyDescent="0.2">
      <c r="A4" t="s">
        <v>88</v>
      </c>
      <c r="B4">
        <v>227</v>
      </c>
      <c r="C4">
        <v>99</v>
      </c>
      <c r="D4">
        <v>186</v>
      </c>
    </row>
    <row r="5" spans="1:4" x14ac:dyDescent="0.2">
      <c r="A5" t="s">
        <v>89</v>
      </c>
      <c r="B5">
        <v>4963</v>
      </c>
      <c r="C5">
        <v>2535</v>
      </c>
      <c r="D5">
        <v>4640</v>
      </c>
    </row>
    <row r="6" spans="1:4" x14ac:dyDescent="0.2">
      <c r="A6" t="s">
        <v>90</v>
      </c>
      <c r="B6">
        <v>15</v>
      </c>
      <c r="C6">
        <v>2</v>
      </c>
      <c r="D6">
        <v>12</v>
      </c>
    </row>
    <row r="7" spans="1:4" x14ac:dyDescent="0.2">
      <c r="A7" t="s">
        <v>91</v>
      </c>
      <c r="B7">
        <v>25</v>
      </c>
      <c r="C7">
        <v>50</v>
      </c>
      <c r="D7">
        <v>17</v>
      </c>
    </row>
    <row r="8" spans="1:4" x14ac:dyDescent="0.2">
      <c r="A8" t="s">
        <v>92</v>
      </c>
      <c r="B8">
        <v>36</v>
      </c>
      <c r="C8">
        <v>26</v>
      </c>
      <c r="D8">
        <v>46</v>
      </c>
    </row>
    <row r="9" spans="1:4" x14ac:dyDescent="0.2">
      <c r="A9" s="3" t="s">
        <v>93</v>
      </c>
      <c r="B9" s="3">
        <f>SUM(B2, B3, B4, B5, B6, B7, B8)</f>
        <v>9835</v>
      </c>
      <c r="C9" s="3">
        <f>SUM(C2, C3, C4, C5, C6, C7, C8)</f>
        <v>5417</v>
      </c>
      <c r="D9" s="3">
        <f>SUM(D2, D3, D4, D5, D6, D7, D8)</f>
        <v>10042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0446-1B1A-4F91-9E85-F6A16964184D}">
  <dimension ref="A1:C10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5.6640625" customWidth="1"/>
  </cols>
  <sheetData>
    <row r="1" spans="1:3" x14ac:dyDescent="0.2">
      <c r="A1" s="4" t="s">
        <v>116</v>
      </c>
      <c r="B1" t="s">
        <v>119</v>
      </c>
      <c r="C1" t="s">
        <v>120</v>
      </c>
    </row>
    <row r="2" spans="1:3" x14ac:dyDescent="0.2">
      <c r="A2" t="s">
        <v>76</v>
      </c>
      <c r="B2">
        <v>117</v>
      </c>
      <c r="C2">
        <v>241</v>
      </c>
    </row>
    <row r="3" spans="1:3" x14ac:dyDescent="0.2">
      <c r="A3" t="s">
        <v>75</v>
      </c>
      <c r="B3">
        <v>45</v>
      </c>
      <c r="C3">
        <v>519</v>
      </c>
    </row>
    <row r="4" spans="1:3" x14ac:dyDescent="0.2">
      <c r="A4" t="s">
        <v>74</v>
      </c>
      <c r="B4">
        <v>114</v>
      </c>
      <c r="C4">
        <v>1191</v>
      </c>
    </row>
    <row r="5" spans="1:3" x14ac:dyDescent="0.2">
      <c r="A5" t="s">
        <v>73</v>
      </c>
      <c r="B5">
        <v>146</v>
      </c>
      <c r="C5">
        <v>891</v>
      </c>
    </row>
    <row r="6" spans="1:3" x14ac:dyDescent="0.2">
      <c r="A6" t="s">
        <v>72</v>
      </c>
      <c r="B6">
        <v>160</v>
      </c>
      <c r="C6">
        <v>989</v>
      </c>
    </row>
    <row r="7" spans="1:3" x14ac:dyDescent="0.2">
      <c r="A7" t="s">
        <v>117</v>
      </c>
      <c r="B7">
        <v>60</v>
      </c>
      <c r="C7">
        <v>249</v>
      </c>
    </row>
    <row r="8" spans="1:3" x14ac:dyDescent="0.2">
      <c r="A8" t="s">
        <v>118</v>
      </c>
      <c r="B8">
        <v>100</v>
      </c>
      <c r="C8">
        <v>595</v>
      </c>
    </row>
    <row r="9" spans="1:3" x14ac:dyDescent="0.2">
      <c r="A9" t="s">
        <v>121</v>
      </c>
      <c r="B9">
        <f>SUM(B2, B3, B4, B5, B6, B7, B8)</f>
        <v>742</v>
      </c>
      <c r="C9">
        <f>SUM(C2, C3, C4, C5, C6, C7, C8)</f>
        <v>4675</v>
      </c>
    </row>
    <row r="10" spans="1:3" x14ac:dyDescent="0.2">
      <c r="A10" s="3" t="s">
        <v>93</v>
      </c>
      <c r="B10" s="3">
        <f>SUM(B9, C9)</f>
        <v>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89E0-C88C-4973-AFFB-ACC693E327F0}">
  <dimension ref="A1:D9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28.33203125" customWidth="1"/>
  </cols>
  <sheetData>
    <row r="1" spans="1:4" x14ac:dyDescent="0.2">
      <c r="A1" s="4" t="s">
        <v>94</v>
      </c>
      <c r="B1" t="s">
        <v>10</v>
      </c>
      <c r="C1" t="s">
        <v>11</v>
      </c>
      <c r="D1" t="s">
        <v>12</v>
      </c>
    </row>
    <row r="2" spans="1:4" x14ac:dyDescent="0.2">
      <c r="A2" t="s">
        <v>95</v>
      </c>
      <c r="B2">
        <v>8407</v>
      </c>
      <c r="C2">
        <v>4459</v>
      </c>
      <c r="D2">
        <v>7919</v>
      </c>
    </row>
    <row r="3" spans="1:4" x14ac:dyDescent="0.2">
      <c r="A3" t="s">
        <v>96</v>
      </c>
      <c r="B3">
        <v>988</v>
      </c>
      <c r="C3">
        <v>554</v>
      </c>
      <c r="D3">
        <v>1196</v>
      </c>
    </row>
    <row r="4" spans="1:4" x14ac:dyDescent="0.2">
      <c r="A4" t="s">
        <v>97</v>
      </c>
      <c r="B4">
        <v>238</v>
      </c>
      <c r="C4">
        <v>146</v>
      </c>
      <c r="D4">
        <v>267</v>
      </c>
    </row>
    <row r="5" spans="1:4" x14ac:dyDescent="0.2">
      <c r="A5" t="s">
        <v>98</v>
      </c>
      <c r="B5">
        <v>160</v>
      </c>
      <c r="C5">
        <v>113</v>
      </c>
      <c r="D5">
        <v>181</v>
      </c>
    </row>
    <row r="6" spans="1:4" x14ac:dyDescent="0.2">
      <c r="A6" t="s">
        <v>99</v>
      </c>
      <c r="B6">
        <v>54</v>
      </c>
      <c r="C6">
        <v>39</v>
      </c>
      <c r="D6">
        <v>91</v>
      </c>
    </row>
    <row r="7" spans="1:4" x14ac:dyDescent="0.2">
      <c r="A7" t="s">
        <v>100</v>
      </c>
      <c r="B7">
        <v>47</v>
      </c>
      <c r="C7">
        <v>23</v>
      </c>
      <c r="D7">
        <v>83</v>
      </c>
    </row>
    <row r="8" spans="1:4" x14ac:dyDescent="0.2">
      <c r="A8" t="s">
        <v>101</v>
      </c>
      <c r="B8">
        <v>148</v>
      </c>
      <c r="C8">
        <v>83</v>
      </c>
      <c r="D8">
        <v>98</v>
      </c>
    </row>
    <row r="9" spans="1:4" x14ac:dyDescent="0.2">
      <c r="A9" s="3" t="s">
        <v>93</v>
      </c>
      <c r="B9" s="3">
        <f>SUM(B2, B3, B4, B5, B6, B7, B8)</f>
        <v>10042</v>
      </c>
      <c r="C9" s="3">
        <f>SUM(C2, C3, C4, C5, C6, C7, C8)</f>
        <v>5417</v>
      </c>
      <c r="D9" s="3">
        <f>SUM(D2, D3, D4, D5, D6, D7, D8)</f>
        <v>9835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E297-C96C-4DDC-9745-14DCBEEDA5FF}">
  <dimension ref="A1:G12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0.33203125" customWidth="1"/>
    <col min="2" max="2" width="11.5" customWidth="1"/>
    <col min="3" max="3" width="12.5" customWidth="1"/>
    <col min="4" max="4" width="10" customWidth="1"/>
    <col min="5" max="5" width="11.83203125" customWidth="1"/>
    <col min="6" max="6" width="10" customWidth="1"/>
    <col min="7" max="7" width="12.1640625" customWidth="1"/>
  </cols>
  <sheetData>
    <row r="1" spans="1:7" x14ac:dyDescent="0.2">
      <c r="A1" s="4" t="s">
        <v>102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 t="s">
        <v>23</v>
      </c>
      <c r="B2">
        <v>223</v>
      </c>
      <c r="C2">
        <v>494</v>
      </c>
      <c r="D2">
        <v>42</v>
      </c>
      <c r="E2">
        <v>475</v>
      </c>
      <c r="F2">
        <v>42</v>
      </c>
      <c r="G2">
        <v>550</v>
      </c>
    </row>
    <row r="3" spans="1:7" x14ac:dyDescent="0.2">
      <c r="A3" t="s">
        <v>24</v>
      </c>
      <c r="B3">
        <v>50</v>
      </c>
      <c r="C3">
        <v>63</v>
      </c>
      <c r="D3">
        <v>7</v>
      </c>
      <c r="E3">
        <v>68</v>
      </c>
      <c r="F3">
        <v>23</v>
      </c>
      <c r="G3">
        <v>106</v>
      </c>
    </row>
    <row r="4" spans="1:7" x14ac:dyDescent="0.2">
      <c r="A4" t="s">
        <v>25</v>
      </c>
      <c r="B4">
        <v>29</v>
      </c>
      <c r="C4">
        <v>29</v>
      </c>
      <c r="D4">
        <v>3</v>
      </c>
      <c r="E4">
        <v>33</v>
      </c>
      <c r="F4">
        <v>11</v>
      </c>
      <c r="G4">
        <v>61</v>
      </c>
    </row>
    <row r="5" spans="1:7" x14ac:dyDescent="0.2">
      <c r="A5" t="s">
        <v>26</v>
      </c>
      <c r="B5">
        <v>101</v>
      </c>
      <c r="C5">
        <v>147</v>
      </c>
      <c r="D5">
        <v>25</v>
      </c>
      <c r="E5">
        <v>112</v>
      </c>
      <c r="F5">
        <v>24</v>
      </c>
      <c r="G5">
        <v>185</v>
      </c>
    </row>
    <row r="6" spans="1:7" x14ac:dyDescent="0.2">
      <c r="A6" t="s">
        <v>27</v>
      </c>
      <c r="B6">
        <v>104</v>
      </c>
      <c r="C6">
        <v>148</v>
      </c>
      <c r="D6">
        <v>23</v>
      </c>
      <c r="E6">
        <v>119</v>
      </c>
      <c r="F6">
        <v>42</v>
      </c>
      <c r="G6">
        <v>191</v>
      </c>
    </row>
    <row r="7" spans="1:7" x14ac:dyDescent="0.2">
      <c r="A7" t="s">
        <v>28</v>
      </c>
      <c r="B7">
        <v>275</v>
      </c>
      <c r="C7">
        <v>314</v>
      </c>
      <c r="D7">
        <v>57</v>
      </c>
      <c r="E7">
        <v>276</v>
      </c>
      <c r="F7">
        <v>51</v>
      </c>
      <c r="G7">
        <v>390</v>
      </c>
    </row>
    <row r="8" spans="1:7" x14ac:dyDescent="0.2">
      <c r="A8" t="s">
        <v>29</v>
      </c>
      <c r="B8">
        <v>45</v>
      </c>
      <c r="C8">
        <v>26</v>
      </c>
      <c r="D8">
        <v>2</v>
      </c>
      <c r="E8">
        <v>21</v>
      </c>
      <c r="F8">
        <v>25</v>
      </c>
      <c r="G8">
        <v>25</v>
      </c>
    </row>
    <row r="9" spans="1:7" x14ac:dyDescent="0.2">
      <c r="A9" t="s">
        <v>30</v>
      </c>
      <c r="B9">
        <v>60</v>
      </c>
      <c r="C9">
        <v>63</v>
      </c>
      <c r="D9">
        <v>40</v>
      </c>
      <c r="E9">
        <v>78</v>
      </c>
      <c r="F9">
        <v>10</v>
      </c>
      <c r="G9">
        <v>138</v>
      </c>
    </row>
    <row r="10" spans="1:7" x14ac:dyDescent="0.2">
      <c r="A10" s="3" t="s">
        <v>93</v>
      </c>
      <c r="B10" s="3">
        <f t="shared" ref="B10:G10" si="0">SUM(B2, B3, B4, B5, B6, B7, B8, B9)</f>
        <v>887</v>
      </c>
      <c r="C10" s="3">
        <f t="shared" si="0"/>
        <v>1284</v>
      </c>
      <c r="D10" s="3">
        <f t="shared" si="0"/>
        <v>199</v>
      </c>
      <c r="E10" s="3">
        <f t="shared" si="0"/>
        <v>1182</v>
      </c>
      <c r="F10" s="3">
        <f t="shared" si="0"/>
        <v>228</v>
      </c>
      <c r="G10" s="3">
        <f t="shared" si="0"/>
        <v>1646</v>
      </c>
    </row>
    <row r="11" spans="1:7" x14ac:dyDescent="0.2">
      <c r="A11" s="6" t="s">
        <v>104</v>
      </c>
      <c r="B11" s="6">
        <f>SUM(B10, C10, D10, E10, F10, G10)</f>
        <v>5426</v>
      </c>
    </row>
    <row r="12" spans="1:7" x14ac:dyDescent="0.2">
      <c r="A12" s="6" t="s">
        <v>105</v>
      </c>
      <c r="B12" s="6">
        <f>SUM(10042, -B11)</f>
        <v>4616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9858-D74C-45EC-9EC7-F861131D4D2D}">
  <dimension ref="A1:D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9" customWidth="1"/>
  </cols>
  <sheetData>
    <row r="1" spans="1:4" x14ac:dyDescent="0.2">
      <c r="A1" s="4" t="s">
        <v>31</v>
      </c>
      <c r="B1" t="s">
        <v>10</v>
      </c>
      <c r="C1" t="s">
        <v>45</v>
      </c>
      <c r="D1" t="s">
        <v>46</v>
      </c>
    </row>
    <row r="2" spans="1:4" x14ac:dyDescent="0.2">
      <c r="A2" t="s">
        <v>32</v>
      </c>
      <c r="B2">
        <v>611</v>
      </c>
      <c r="C2">
        <v>490</v>
      </c>
      <c r="D2">
        <v>290</v>
      </c>
    </row>
    <row r="3" spans="1:4" x14ac:dyDescent="0.2">
      <c r="A3" t="s">
        <v>33</v>
      </c>
      <c r="B3">
        <v>0</v>
      </c>
      <c r="C3">
        <v>1</v>
      </c>
      <c r="D3">
        <v>0</v>
      </c>
    </row>
    <row r="4" spans="1:4" x14ac:dyDescent="0.2">
      <c r="A4" t="s">
        <v>34</v>
      </c>
      <c r="B4">
        <v>0</v>
      </c>
      <c r="C4">
        <v>0</v>
      </c>
      <c r="D4">
        <v>0</v>
      </c>
    </row>
    <row r="5" spans="1:4" x14ac:dyDescent="0.2">
      <c r="A5" t="s">
        <v>35</v>
      </c>
      <c r="B5">
        <v>0</v>
      </c>
      <c r="C5">
        <v>0</v>
      </c>
      <c r="D5">
        <v>0</v>
      </c>
    </row>
    <row r="6" spans="1:4" x14ac:dyDescent="0.2">
      <c r="A6" t="s">
        <v>36</v>
      </c>
      <c r="B6">
        <v>0</v>
      </c>
      <c r="C6">
        <v>0</v>
      </c>
      <c r="D6">
        <v>2</v>
      </c>
    </row>
    <row r="7" spans="1:4" x14ac:dyDescent="0.2">
      <c r="A7" t="s">
        <v>37</v>
      </c>
      <c r="B7">
        <v>0</v>
      </c>
      <c r="C7">
        <v>2</v>
      </c>
      <c r="D7">
        <v>0</v>
      </c>
    </row>
    <row r="8" spans="1:4" x14ac:dyDescent="0.2">
      <c r="A8" t="s">
        <v>38</v>
      </c>
      <c r="B8">
        <v>368</v>
      </c>
      <c r="C8">
        <v>227</v>
      </c>
      <c r="D8">
        <v>305</v>
      </c>
    </row>
    <row r="9" spans="1:4" x14ac:dyDescent="0.2">
      <c r="A9" t="s">
        <v>39</v>
      </c>
      <c r="B9">
        <v>194</v>
      </c>
      <c r="C9">
        <v>104</v>
      </c>
      <c r="D9">
        <v>176</v>
      </c>
    </row>
    <row r="10" spans="1:4" x14ac:dyDescent="0.2">
      <c r="A10" t="s">
        <v>40</v>
      </c>
      <c r="B10">
        <v>3164</v>
      </c>
      <c r="C10">
        <v>1781</v>
      </c>
      <c r="D10">
        <v>2698</v>
      </c>
    </row>
    <row r="11" spans="1:4" x14ac:dyDescent="0.2">
      <c r="A11" t="s">
        <v>41</v>
      </c>
      <c r="B11">
        <v>889</v>
      </c>
      <c r="C11">
        <v>436</v>
      </c>
      <c r="D11">
        <v>1999</v>
      </c>
    </row>
    <row r="12" spans="1:4" x14ac:dyDescent="0.2">
      <c r="A12" t="s">
        <v>42</v>
      </c>
      <c r="B12">
        <v>2291</v>
      </c>
      <c r="C12">
        <v>1086</v>
      </c>
      <c r="D12">
        <v>2348</v>
      </c>
    </row>
    <row r="13" spans="1:4" x14ac:dyDescent="0.2">
      <c r="A13" t="s">
        <v>43</v>
      </c>
      <c r="B13">
        <v>274</v>
      </c>
      <c r="C13">
        <v>117</v>
      </c>
      <c r="D13">
        <v>295</v>
      </c>
    </row>
    <row r="14" spans="1:4" x14ac:dyDescent="0.2">
      <c r="A14" t="s">
        <v>44</v>
      </c>
      <c r="B14">
        <v>2244</v>
      </c>
      <c r="C14">
        <v>1171</v>
      </c>
      <c r="D14">
        <v>1722</v>
      </c>
    </row>
    <row r="15" spans="1:4" x14ac:dyDescent="0.2">
      <c r="A15" t="s">
        <v>106</v>
      </c>
      <c r="B15">
        <v>7</v>
      </c>
      <c r="C15">
        <v>2</v>
      </c>
      <c r="D15">
        <v>0</v>
      </c>
    </row>
    <row r="16" spans="1:4" x14ac:dyDescent="0.2">
      <c r="A16" s="3" t="s">
        <v>93</v>
      </c>
      <c r="B16" s="3">
        <f>SUM(B2, B3, B4, B5, B6, B7, B8, B9, B10, B11, B12, B13, B14, B15)</f>
        <v>10042</v>
      </c>
      <c r="C16" s="3">
        <f>SUM(C2, C3, C4, C5, C6, C7, C8, C9, C10, C11, C12, C13, C14, C15)</f>
        <v>5417</v>
      </c>
      <c r="D16" s="3">
        <f>SUM(D2, D3, D4, D5, D6, D7, D8, D9, D10, D11, D12, D13, D14, D15)</f>
        <v>9835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78E5-65DC-41B4-8204-29A21151A6FE}">
  <dimension ref="A1:D5"/>
  <sheetViews>
    <sheetView workbookViewId="0"/>
  </sheetViews>
  <sheetFormatPr baseColWidth="10" defaultColWidth="8.83203125" defaultRowHeight="15" x14ac:dyDescent="0.2"/>
  <cols>
    <col min="1" max="1" width="16.83203125" customWidth="1"/>
  </cols>
  <sheetData>
    <row r="1" spans="1:4" x14ac:dyDescent="0.2">
      <c r="A1" s="4" t="s">
        <v>3</v>
      </c>
      <c r="B1" t="s">
        <v>10</v>
      </c>
      <c r="C1" t="s">
        <v>45</v>
      </c>
      <c r="D1" t="s">
        <v>46</v>
      </c>
    </row>
    <row r="2" spans="1:4" x14ac:dyDescent="0.2">
      <c r="A2" t="s">
        <v>47</v>
      </c>
      <c r="B2">
        <v>3065</v>
      </c>
      <c r="C2">
        <v>1326</v>
      </c>
      <c r="D2">
        <v>2688</v>
      </c>
    </row>
    <row r="3" spans="1:4" x14ac:dyDescent="0.2">
      <c r="A3" t="s">
        <v>48</v>
      </c>
      <c r="B3">
        <v>6977</v>
      </c>
      <c r="C3">
        <v>4091</v>
      </c>
      <c r="D3">
        <v>7147</v>
      </c>
    </row>
    <row r="4" spans="1:4" x14ac:dyDescent="0.2">
      <c r="A4" t="s">
        <v>49</v>
      </c>
      <c r="B4">
        <v>10042</v>
      </c>
      <c r="C4">
        <v>5417</v>
      </c>
      <c r="D4">
        <v>9835</v>
      </c>
    </row>
    <row r="5" spans="1:4" x14ac:dyDescent="0.2">
      <c r="A5" s="3" t="s">
        <v>93</v>
      </c>
      <c r="B5" s="3">
        <f>SUM(B2, B3)</f>
        <v>10042</v>
      </c>
      <c r="C5" s="3">
        <f>SUM(C2, C3)</f>
        <v>5417</v>
      </c>
      <c r="D5" s="3">
        <f>SUM(D2, D3)</f>
        <v>9835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5D90-C8F2-48B2-BF48-44222314CD19}">
  <dimension ref="A1:D9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9.33203125" customWidth="1"/>
    <col min="2" max="2" width="26.5" customWidth="1"/>
    <col min="3" max="3" width="20.33203125" customWidth="1"/>
    <col min="4" max="4" width="20" customWidth="1"/>
  </cols>
  <sheetData>
    <row r="1" spans="1:4" x14ac:dyDescent="0.2">
      <c r="A1" s="4" t="s">
        <v>4</v>
      </c>
      <c r="B1" t="s">
        <v>10</v>
      </c>
      <c r="C1" t="s">
        <v>11</v>
      </c>
      <c r="D1" t="s">
        <v>12</v>
      </c>
    </row>
    <row r="2" spans="1:4" x14ac:dyDescent="0.2">
      <c r="A2" t="s">
        <v>50</v>
      </c>
      <c r="B2">
        <v>1303</v>
      </c>
      <c r="C2">
        <v>657</v>
      </c>
      <c r="D2">
        <v>1201</v>
      </c>
    </row>
    <row r="3" spans="1:4" x14ac:dyDescent="0.2">
      <c r="A3" t="s">
        <v>51</v>
      </c>
      <c r="B3">
        <v>509</v>
      </c>
      <c r="C3">
        <v>304</v>
      </c>
      <c r="D3">
        <v>428</v>
      </c>
    </row>
    <row r="4" spans="1:4" x14ac:dyDescent="0.2">
      <c r="A4" t="s">
        <v>52</v>
      </c>
      <c r="B4">
        <v>401</v>
      </c>
      <c r="C4">
        <v>173</v>
      </c>
      <c r="D4">
        <v>342</v>
      </c>
    </row>
    <row r="5" spans="1:4" x14ac:dyDescent="0.2">
      <c r="A5" t="s">
        <v>53</v>
      </c>
      <c r="B5">
        <v>1506</v>
      </c>
      <c r="C5">
        <v>815</v>
      </c>
      <c r="D5">
        <v>1661</v>
      </c>
    </row>
    <row r="6" spans="1:4" x14ac:dyDescent="0.2">
      <c r="A6" t="s">
        <v>54</v>
      </c>
      <c r="B6">
        <v>375</v>
      </c>
      <c r="C6">
        <v>219</v>
      </c>
      <c r="D6">
        <v>351</v>
      </c>
    </row>
    <row r="7" spans="1:4" x14ac:dyDescent="0.2">
      <c r="A7" t="s">
        <v>110</v>
      </c>
      <c r="B7">
        <f>SUM(B2, B3, B4, B5, B6)</f>
        <v>4094</v>
      </c>
      <c r="C7">
        <f>SUM(C2, C3, C4, C5, C6)</f>
        <v>2168</v>
      </c>
      <c r="D7">
        <f>SUM(D2, D3, D4, D5, D6)</f>
        <v>3983</v>
      </c>
    </row>
    <row r="8" spans="1:4" x14ac:dyDescent="0.2">
      <c r="A8" t="s">
        <v>107</v>
      </c>
      <c r="B8">
        <f>SUM(10042, -4094)</f>
        <v>5948</v>
      </c>
      <c r="C8">
        <f>SUM(5417, -2168)</f>
        <v>3249</v>
      </c>
      <c r="D8">
        <f>SUM(9835, -3983)</f>
        <v>5852</v>
      </c>
    </row>
    <row r="9" spans="1:4" x14ac:dyDescent="0.2">
      <c r="A9" s="3" t="s">
        <v>93</v>
      </c>
      <c r="B9" s="3">
        <f>SUM(B2, B3, B4, B5, B6, B8)</f>
        <v>10042</v>
      </c>
      <c r="C9" s="3">
        <f>SUM(C2, C3, C4, C5, C6, C8)</f>
        <v>5417</v>
      </c>
      <c r="D9" s="3">
        <f>SUM(D2, D3, D4, D5, D6,, D8)</f>
        <v>9835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F40A-C849-4BA1-A9E6-4C5DFDF88993}">
  <dimension ref="A1:D9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1.1640625" customWidth="1"/>
  </cols>
  <sheetData>
    <row r="1" spans="1:4" x14ac:dyDescent="0.2">
      <c r="A1" s="4" t="s">
        <v>5</v>
      </c>
      <c r="B1" t="s">
        <v>10</v>
      </c>
      <c r="C1" t="s">
        <v>45</v>
      </c>
      <c r="D1" t="s">
        <v>46</v>
      </c>
    </row>
    <row r="2" spans="1:4" x14ac:dyDescent="0.2">
      <c r="A2" t="s">
        <v>55</v>
      </c>
      <c r="B2">
        <v>325</v>
      </c>
      <c r="C2">
        <v>108</v>
      </c>
      <c r="D2">
        <v>262</v>
      </c>
    </row>
    <row r="3" spans="1:4" x14ac:dyDescent="0.2">
      <c r="A3" t="s">
        <v>56</v>
      </c>
      <c r="B3">
        <v>1046</v>
      </c>
      <c r="C3">
        <v>518</v>
      </c>
      <c r="D3">
        <v>1110</v>
      </c>
    </row>
    <row r="4" spans="1:4" x14ac:dyDescent="0.2">
      <c r="A4" t="s">
        <v>57</v>
      </c>
      <c r="B4">
        <v>92</v>
      </c>
      <c r="C4">
        <v>51</v>
      </c>
      <c r="D4">
        <v>78</v>
      </c>
    </row>
    <row r="5" spans="1:4" x14ac:dyDescent="0.2">
      <c r="A5" t="s">
        <v>58</v>
      </c>
      <c r="B5">
        <v>38</v>
      </c>
      <c r="C5">
        <v>17</v>
      </c>
      <c r="D5">
        <v>31</v>
      </c>
    </row>
    <row r="6" spans="1:4" x14ac:dyDescent="0.2">
      <c r="A6" t="s">
        <v>59</v>
      </c>
      <c r="B6">
        <v>2593</v>
      </c>
      <c r="C6">
        <v>1474</v>
      </c>
      <c r="D6">
        <v>2502</v>
      </c>
    </row>
    <row r="7" spans="1:4" x14ac:dyDescent="0.2">
      <c r="A7" t="s">
        <v>109</v>
      </c>
      <c r="B7">
        <f>SUM(B2, B3, B4, B5, B6)</f>
        <v>4094</v>
      </c>
      <c r="C7">
        <f>SUM(C2, C3, C4, C5, C6)</f>
        <v>2168</v>
      </c>
      <c r="D7">
        <f>SUM(D2, D3, D4, D5, D6)</f>
        <v>3983</v>
      </c>
    </row>
    <row r="8" spans="1:4" x14ac:dyDescent="0.2">
      <c r="A8" t="s">
        <v>108</v>
      </c>
      <c r="B8">
        <f>SUM(10042, -4094)</f>
        <v>5948</v>
      </c>
      <c r="C8">
        <f>SUM(5417, -2168)</f>
        <v>3249</v>
      </c>
      <c r="D8">
        <f>SUM(9835, -3983)</f>
        <v>5852</v>
      </c>
    </row>
    <row r="9" spans="1:4" x14ac:dyDescent="0.2">
      <c r="A9" s="3" t="s">
        <v>93</v>
      </c>
      <c r="B9" s="3">
        <f>SUM(B7, B8)</f>
        <v>10042</v>
      </c>
      <c r="C9" s="3">
        <f>SUM(C7, C8)</f>
        <v>5417</v>
      </c>
      <c r="D9" s="3">
        <f>SUM(D7, D8)</f>
        <v>9835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6DCA-F3C9-40F0-947A-297D207558BF}">
  <dimension ref="A1:B10"/>
  <sheetViews>
    <sheetView workbookViewId="0">
      <selection activeCell="A10" sqref="A10:B10"/>
    </sheetView>
  </sheetViews>
  <sheetFormatPr baseColWidth="10" defaultColWidth="8.83203125" defaultRowHeight="15" x14ac:dyDescent="0.2"/>
  <cols>
    <col min="1" max="1" width="16.83203125" customWidth="1"/>
    <col min="2" max="2" width="22.6640625" customWidth="1"/>
  </cols>
  <sheetData>
    <row r="1" spans="1:2" x14ac:dyDescent="0.2">
      <c r="A1" s="4" t="s">
        <v>60</v>
      </c>
      <c r="B1" t="s">
        <v>61</v>
      </c>
    </row>
    <row r="2" spans="1:2" x14ac:dyDescent="0.2">
      <c r="A2" t="s">
        <v>62</v>
      </c>
      <c r="B2">
        <v>835</v>
      </c>
    </row>
    <row r="3" spans="1:2" x14ac:dyDescent="0.2">
      <c r="A3" t="s">
        <v>63</v>
      </c>
      <c r="B3">
        <v>1636</v>
      </c>
    </row>
    <row r="4" spans="1:2" x14ac:dyDescent="0.2">
      <c r="A4" t="s">
        <v>64</v>
      </c>
      <c r="B4">
        <v>924</v>
      </c>
    </row>
    <row r="5" spans="1:2" x14ac:dyDescent="0.2">
      <c r="A5" t="s">
        <v>65</v>
      </c>
      <c r="B5">
        <v>1272</v>
      </c>
    </row>
    <row r="6" spans="1:2" x14ac:dyDescent="0.2">
      <c r="A6" t="s">
        <v>66</v>
      </c>
      <c r="B6">
        <v>1384</v>
      </c>
    </row>
    <row r="7" spans="1:2" x14ac:dyDescent="0.2">
      <c r="A7" t="s">
        <v>67</v>
      </c>
      <c r="B7">
        <v>1356</v>
      </c>
    </row>
    <row r="8" spans="1:2" x14ac:dyDescent="0.2">
      <c r="A8" t="s">
        <v>68</v>
      </c>
      <c r="B8">
        <v>1547</v>
      </c>
    </row>
    <row r="9" spans="1:2" x14ac:dyDescent="0.2">
      <c r="A9" t="s">
        <v>69</v>
      </c>
      <c r="B9">
        <v>1088</v>
      </c>
    </row>
    <row r="10" spans="1:2" x14ac:dyDescent="0.2">
      <c r="A10" s="3" t="s">
        <v>93</v>
      </c>
      <c r="B10" s="3">
        <f>SUM(B2, B3, B4, B5, B6, B7, B8, B9)</f>
        <v>10042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882-C834-4C2C-B28F-FABB80E500BC}">
  <dimension ref="A1:D18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4.5" customWidth="1"/>
  </cols>
  <sheetData>
    <row r="1" spans="1:4" x14ac:dyDescent="0.2">
      <c r="A1" s="5" t="s">
        <v>115</v>
      </c>
      <c r="B1" t="s">
        <v>46</v>
      </c>
      <c r="C1" t="s">
        <v>45</v>
      </c>
      <c r="D1" t="s">
        <v>10</v>
      </c>
    </row>
    <row r="2" spans="1:4" x14ac:dyDescent="0.2">
      <c r="A2" t="s">
        <v>70</v>
      </c>
      <c r="B2">
        <v>582</v>
      </c>
      <c r="C2">
        <v>342</v>
      </c>
      <c r="D2">
        <v>364</v>
      </c>
    </row>
    <row r="3" spans="1:4" x14ac:dyDescent="0.2">
      <c r="A3" t="s">
        <v>71</v>
      </c>
      <c r="B3">
        <v>129</v>
      </c>
      <c r="C3">
        <v>211</v>
      </c>
      <c r="D3">
        <v>339</v>
      </c>
    </row>
    <row r="4" spans="1:4" x14ac:dyDescent="0.2">
      <c r="A4" t="s">
        <v>72</v>
      </c>
      <c r="B4">
        <v>399</v>
      </c>
      <c r="C4">
        <v>653</v>
      </c>
      <c r="D4">
        <v>1027</v>
      </c>
    </row>
    <row r="5" spans="1:4" x14ac:dyDescent="0.2">
      <c r="A5" t="s">
        <v>73</v>
      </c>
      <c r="B5">
        <v>430</v>
      </c>
      <c r="C5">
        <v>454</v>
      </c>
      <c r="D5">
        <v>831</v>
      </c>
    </row>
    <row r="6" spans="1:4" x14ac:dyDescent="0.2">
      <c r="A6" t="s">
        <v>74</v>
      </c>
      <c r="B6">
        <v>505</v>
      </c>
      <c r="C6">
        <v>490</v>
      </c>
      <c r="D6">
        <v>885</v>
      </c>
    </row>
    <row r="7" spans="1:4" x14ac:dyDescent="0.2">
      <c r="A7" t="s">
        <v>75</v>
      </c>
      <c r="B7">
        <v>211</v>
      </c>
      <c r="C7">
        <v>188</v>
      </c>
      <c r="D7">
        <v>344</v>
      </c>
    </row>
    <row r="8" spans="1:4" x14ac:dyDescent="0.2">
      <c r="A8" t="s">
        <v>76</v>
      </c>
      <c r="B8">
        <v>206</v>
      </c>
      <c r="C8">
        <v>193</v>
      </c>
      <c r="D8">
        <v>371</v>
      </c>
    </row>
    <row r="9" spans="1:4" x14ac:dyDescent="0.2">
      <c r="A9" s="7" t="s">
        <v>113</v>
      </c>
      <c r="B9" s="7">
        <f>SUM(B2, B3, B4, B5, B6, B7, B8)</f>
        <v>2462</v>
      </c>
      <c r="C9" s="7">
        <f>SUM(C2, C3, C4, C5, C6, C7, C8)</f>
        <v>2531</v>
      </c>
      <c r="D9" s="7">
        <f>SUM(D2, D3, D4, D5, D6, D7, D8)</f>
        <v>4161</v>
      </c>
    </row>
    <row r="10" spans="1:4" x14ac:dyDescent="0.2">
      <c r="A10" t="s">
        <v>114</v>
      </c>
      <c r="B10">
        <f>SUM(9835, -707, -1705)</f>
        <v>7423</v>
      </c>
      <c r="C10">
        <f>SUM(5417, -639, -1892)</f>
        <v>2886</v>
      </c>
      <c r="D10">
        <f>SUM(10042, -1184, -2977)</f>
        <v>5881</v>
      </c>
    </row>
    <row r="11" spans="1:4" x14ac:dyDescent="0.2">
      <c r="A11" s="3" t="s">
        <v>93</v>
      </c>
      <c r="B11" s="3">
        <f>SUM(B10, B9)</f>
        <v>9885</v>
      </c>
      <c r="C11" s="3">
        <f>SUM(C10, C9)</f>
        <v>5417</v>
      </c>
      <c r="D11" s="3">
        <f>SUM(D10, D9)</f>
        <v>10042</v>
      </c>
    </row>
    <row r="14" spans="1:4" x14ac:dyDescent="0.2">
      <c r="A14" t="s">
        <v>111</v>
      </c>
      <c r="B14">
        <v>707</v>
      </c>
      <c r="C14">
        <v>639</v>
      </c>
      <c r="D14">
        <v>1184</v>
      </c>
    </row>
    <row r="15" spans="1:4" x14ac:dyDescent="0.2">
      <c r="A15" t="s">
        <v>112</v>
      </c>
      <c r="B15">
        <v>1755</v>
      </c>
      <c r="C15">
        <v>1892</v>
      </c>
      <c r="D15">
        <v>2977</v>
      </c>
    </row>
    <row r="16" spans="1:4" x14ac:dyDescent="0.2">
      <c r="A16" t="s">
        <v>122</v>
      </c>
      <c r="B16">
        <f>B14+B15</f>
        <v>2462</v>
      </c>
      <c r="C16">
        <f>C14+C15</f>
        <v>2531</v>
      </c>
      <c r="D16">
        <f>D14+D15</f>
        <v>4161</v>
      </c>
    </row>
    <row r="17" spans="1:4" x14ac:dyDescent="0.2">
      <c r="A17" t="s">
        <v>114</v>
      </c>
      <c r="B17">
        <v>7423</v>
      </c>
      <c r="C17">
        <v>2886</v>
      </c>
      <c r="D17">
        <v>5881</v>
      </c>
    </row>
    <row r="18" spans="1:4" x14ac:dyDescent="0.2">
      <c r="A18" t="s">
        <v>123</v>
      </c>
      <c r="B18">
        <f>B16+B17</f>
        <v>9885</v>
      </c>
      <c r="C18">
        <f>C16+C17</f>
        <v>5417</v>
      </c>
      <c r="D18">
        <f>D16+D17</f>
        <v>10042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</vt:lpstr>
      <vt:lpstr>Road Features</vt:lpstr>
      <vt:lpstr>Collision Type</vt:lpstr>
      <vt:lpstr>Vehicle Type</vt:lpstr>
      <vt:lpstr>Urban-Rural</vt:lpstr>
      <vt:lpstr>Road Junction Type</vt:lpstr>
      <vt:lpstr>Traffic Control Type</vt:lpstr>
      <vt:lpstr>Time of the Day</vt:lpstr>
      <vt:lpstr>Pedestrian Involved</vt:lpstr>
      <vt:lpstr>Type of Area</vt:lpstr>
      <vt:lpstr>Type of Traffic Rule Violation</vt:lpstr>
      <vt:lpstr>Gender Breakdown of Fatalities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Saujanya Mulukutla</dc:creator>
  <cp:lastModifiedBy>Microsoft Office User</cp:lastModifiedBy>
  <dcterms:created xsi:type="dcterms:W3CDTF">2020-06-26T22:53:21Z</dcterms:created>
  <dcterms:modified xsi:type="dcterms:W3CDTF">2020-06-29T00:14:44Z</dcterms:modified>
</cp:coreProperties>
</file>