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odeti\Documents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1" l="1"/>
  <c r="E84" i="1" l="1"/>
  <c r="I237" i="1" l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236" i="1"/>
  <c r="E341" i="1"/>
  <c r="E340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236" i="1"/>
  <c r="G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236" i="1"/>
  <c r="C233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236" i="1"/>
  <c r="B334" i="1"/>
  <c r="B335" i="1" s="1"/>
  <c r="B325" i="1"/>
  <c r="B326" i="1" s="1"/>
  <c r="B327" i="1" s="1"/>
  <c r="B328" i="1" s="1"/>
  <c r="B329" i="1" s="1"/>
  <c r="B330" i="1" s="1"/>
  <c r="B331" i="1" s="1"/>
  <c r="B332" i="1" s="1"/>
  <c r="B333" i="1" s="1"/>
  <c r="B238" i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237" i="1"/>
  <c r="F340" i="1"/>
  <c r="E172" i="1"/>
  <c r="G129" i="1" l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128" i="1"/>
  <c r="I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128" i="1"/>
  <c r="E171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170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128" i="1"/>
  <c r="C129" i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109" i="1"/>
  <c r="E109" i="1" s="1"/>
  <c r="E93" i="1"/>
  <c r="C94" i="1"/>
  <c r="E94" i="1" s="1"/>
  <c r="C110" i="1" l="1"/>
  <c r="C95" i="1"/>
  <c r="D76" i="1"/>
  <c r="D77" i="1"/>
  <c r="D78" i="1"/>
  <c r="D79" i="1"/>
  <c r="D80" i="1"/>
  <c r="D81" i="1"/>
  <c r="D82" i="1"/>
  <c r="D83" i="1"/>
  <c r="D84" i="1"/>
  <c r="D75" i="1"/>
  <c r="C76" i="1"/>
  <c r="C77" i="1" s="1"/>
  <c r="C78" i="1" l="1"/>
  <c r="E77" i="1"/>
  <c r="E76" i="1"/>
  <c r="F76" i="1" s="1"/>
  <c r="F75" i="1"/>
  <c r="F77" i="1"/>
  <c r="C96" i="1"/>
  <c r="E95" i="1"/>
  <c r="E110" i="1"/>
  <c r="C111" i="1"/>
  <c r="D62" i="1"/>
  <c r="D60" i="1"/>
  <c r="B55" i="1"/>
  <c r="B54" i="1"/>
  <c r="B53" i="1"/>
  <c r="C60" i="1" s="1"/>
  <c r="D38" i="1"/>
  <c r="D33" i="1"/>
  <c r="D28" i="1"/>
  <c r="D23" i="1"/>
  <c r="D22" i="1"/>
  <c r="D37" i="1"/>
  <c r="D32" i="1"/>
  <c r="D27" i="1"/>
  <c r="F10" i="1"/>
  <c r="F9" i="1"/>
  <c r="B20" i="1"/>
  <c r="B17" i="1"/>
  <c r="B19" i="1" s="1"/>
  <c r="B10" i="1"/>
  <c r="B9" i="1"/>
  <c r="B7" i="1"/>
  <c r="B6" i="1"/>
  <c r="E87" i="1" l="1"/>
  <c r="G75" i="1" s="1"/>
  <c r="F22" i="1"/>
  <c r="B24" i="1" s="1"/>
  <c r="F27" i="1" s="1"/>
  <c r="B30" i="1" s="1"/>
  <c r="C29" i="1" s="1"/>
  <c r="E60" i="1"/>
  <c r="C61" i="1"/>
  <c r="E61" i="1" s="1"/>
  <c r="F13" i="1"/>
  <c r="F19" i="1" s="1"/>
  <c r="C55" i="1"/>
  <c r="C62" i="1"/>
  <c r="E62" i="1" s="1"/>
  <c r="E66" i="1" s="1"/>
  <c r="C97" i="1"/>
  <c r="E96" i="1"/>
  <c r="C54" i="1"/>
  <c r="C56" i="1"/>
  <c r="C63" i="1"/>
  <c r="E63" i="1" s="1"/>
  <c r="B25" i="1"/>
  <c r="C53" i="1"/>
  <c r="E111" i="1"/>
  <c r="C112" i="1"/>
  <c r="C79" i="1"/>
  <c r="E78" i="1"/>
  <c r="F78" i="1" s="1"/>
  <c r="C64" i="1" l="1"/>
  <c r="C80" i="1"/>
  <c r="E79" i="1"/>
  <c r="F79" i="1" s="1"/>
  <c r="C113" i="1"/>
  <c r="E112" i="1"/>
  <c r="F20" i="1"/>
  <c r="C98" i="1"/>
  <c r="E97" i="1"/>
  <c r="F62" i="1"/>
  <c r="F60" i="1"/>
  <c r="F64" i="1" s="1"/>
  <c r="F61" i="1"/>
  <c r="F63" i="1"/>
  <c r="B29" i="1"/>
  <c r="F32" i="1" s="1"/>
  <c r="B35" i="1" s="1"/>
  <c r="C81" i="1" l="1"/>
  <c r="E80" i="1"/>
  <c r="F80" i="1" s="1"/>
  <c r="C99" i="1"/>
  <c r="E98" i="1"/>
  <c r="C114" i="1"/>
  <c r="E113" i="1"/>
  <c r="B34" i="1"/>
  <c r="C115" i="1" l="1"/>
  <c r="E114" i="1"/>
  <c r="C100" i="1"/>
  <c r="E99" i="1"/>
  <c r="C82" i="1"/>
  <c r="E81" i="1"/>
  <c r="F81" i="1" s="1"/>
  <c r="F37" i="1"/>
  <c r="B40" i="1" s="1"/>
  <c r="D35" i="1"/>
  <c r="E82" i="1" l="1"/>
  <c r="F82" i="1" s="1"/>
  <c r="C83" i="1"/>
  <c r="C101" i="1"/>
  <c r="E100" i="1"/>
  <c r="C116" i="1"/>
  <c r="E115" i="1"/>
  <c r="B39" i="1"/>
  <c r="E83" i="1" l="1"/>
  <c r="F83" i="1" s="1"/>
  <c r="C84" i="1"/>
  <c r="F84" i="1" s="1"/>
  <c r="C117" i="1"/>
  <c r="E116" i="1"/>
  <c r="C102" i="1"/>
  <c r="E102" i="1" s="1"/>
  <c r="E101" i="1"/>
  <c r="C118" i="1" l="1"/>
  <c r="E118" i="1" s="1"/>
  <c r="E117" i="1"/>
  <c r="G84" i="1"/>
  <c r="D102" i="1" s="1"/>
  <c r="F102" i="1" s="1"/>
  <c r="G83" i="1" l="1"/>
  <c r="D101" i="1" s="1"/>
  <c r="F101" i="1" s="1"/>
  <c r="G76" i="1"/>
  <c r="D94" i="1" s="1"/>
  <c r="F94" i="1" s="1"/>
  <c r="G77" i="1"/>
  <c r="D95" i="1" s="1"/>
  <c r="F95" i="1" s="1"/>
  <c r="D93" i="1"/>
  <c r="F93" i="1" s="1"/>
  <c r="G78" i="1"/>
  <c r="D96" i="1" s="1"/>
  <c r="F96" i="1" s="1"/>
  <c r="G79" i="1"/>
  <c r="D97" i="1" s="1"/>
  <c r="F97" i="1" s="1"/>
  <c r="G80" i="1"/>
  <c r="D98" i="1" s="1"/>
  <c r="F98" i="1" s="1"/>
  <c r="G81" i="1"/>
  <c r="D99" i="1" s="1"/>
  <c r="F99" i="1" s="1"/>
  <c r="G82" i="1"/>
  <c r="D100" i="1" s="1"/>
  <c r="F100" i="1" s="1"/>
  <c r="E105" i="1" l="1"/>
  <c r="G94" i="1" s="1"/>
  <c r="D110" i="1" s="1"/>
  <c r="F110" i="1" s="1"/>
  <c r="G99" i="1" l="1"/>
  <c r="D115" i="1" s="1"/>
  <c r="F115" i="1" s="1"/>
  <c r="G97" i="1"/>
  <c r="D113" i="1" s="1"/>
  <c r="F113" i="1" s="1"/>
  <c r="G100" i="1"/>
  <c r="D116" i="1" s="1"/>
  <c r="F116" i="1" s="1"/>
  <c r="G96" i="1"/>
  <c r="D112" i="1" s="1"/>
  <c r="F112" i="1" s="1"/>
  <c r="G93" i="1"/>
  <c r="D109" i="1" s="1"/>
  <c r="F109" i="1" s="1"/>
  <c r="G102" i="1"/>
  <c r="D118" i="1" s="1"/>
  <c r="F118" i="1" s="1"/>
  <c r="G101" i="1"/>
  <c r="D117" i="1" s="1"/>
  <c r="F117" i="1" s="1"/>
  <c r="G95" i="1"/>
  <c r="D111" i="1" s="1"/>
  <c r="F111" i="1" s="1"/>
  <c r="G98" i="1"/>
  <c r="D114" i="1" s="1"/>
  <c r="F114" i="1" s="1"/>
  <c r="E122" i="1" l="1"/>
  <c r="G114" i="1" s="1"/>
  <c r="G111" i="1" l="1"/>
  <c r="G117" i="1"/>
  <c r="G112" i="1"/>
  <c r="G110" i="1"/>
  <c r="G115" i="1"/>
  <c r="G116" i="1"/>
  <c r="G113" i="1"/>
  <c r="G109" i="1"/>
  <c r="G118" i="1"/>
</calcChain>
</file>

<file path=xl/sharedStrings.xml><?xml version="1.0" encoding="utf-8"?>
<sst xmlns="http://schemas.openxmlformats.org/spreadsheetml/2006/main" count="96" uniqueCount="60">
  <si>
    <t>P(BB | D)</t>
  </si>
  <si>
    <t>D</t>
  </si>
  <si>
    <t>A ball drawn is black</t>
  </si>
  <si>
    <t xml:space="preserve"> (P(BB) * P(D | BB))/ (P(D))</t>
  </si>
  <si>
    <t>P(BW|D)</t>
  </si>
  <si>
    <t>(P(BW)*P(D|BW)/(P(D))</t>
  </si>
  <si>
    <t>P(BB)</t>
  </si>
  <si>
    <t>P(BW)</t>
  </si>
  <si>
    <t>P(D|BB)</t>
  </si>
  <si>
    <t>P(D|BW)</t>
  </si>
  <si>
    <t>P(BB|D)</t>
  </si>
  <si>
    <t>0.5/P(D)</t>
  </si>
  <si>
    <t>0.25/P(D)</t>
  </si>
  <si>
    <t xml:space="preserve">P(D) </t>
  </si>
  <si>
    <t>P(D)</t>
  </si>
  <si>
    <t>BB</t>
  </si>
  <si>
    <t>BW</t>
  </si>
  <si>
    <t>2nd iter</t>
  </si>
  <si>
    <t>3rd iter</t>
  </si>
  <si>
    <t>4th iter</t>
  </si>
  <si>
    <t>5th iter</t>
  </si>
  <si>
    <t xml:space="preserve">D </t>
  </si>
  <si>
    <t>Frequentitus</t>
  </si>
  <si>
    <t>Wrongiosus</t>
  </si>
  <si>
    <t>P(Frequentitus)</t>
  </si>
  <si>
    <t>P(Wrongiosus)</t>
  </si>
  <si>
    <t xml:space="preserve"> test is positive</t>
  </si>
  <si>
    <t>P(Tesst +ve)</t>
  </si>
  <si>
    <t>Both</t>
  </si>
  <si>
    <t>Prior</t>
  </si>
  <si>
    <t>Likelihood</t>
  </si>
  <si>
    <t>Neither</t>
  </si>
  <si>
    <t>Prior*Likelihood</t>
  </si>
  <si>
    <t>Posterior</t>
  </si>
  <si>
    <r>
      <t xml:space="preserve">theta, </t>
    </r>
    <r>
      <rPr>
        <sz val="11"/>
        <color theme="1"/>
        <rFont val="Calibri"/>
        <family val="2"/>
      </rPr>
      <t>Ɵ</t>
    </r>
  </si>
  <si>
    <t>prior * likelihood</t>
  </si>
  <si>
    <r>
      <t xml:space="preserve">What fraction </t>
    </r>
    <r>
      <rPr>
        <sz val="11"/>
        <color theme="1"/>
        <rFont val="Calibri"/>
        <family val="2"/>
      </rPr>
      <t>Ɵ vote for party A?</t>
    </r>
  </si>
  <si>
    <r>
      <t>likelihood,  p(D|</t>
    </r>
    <r>
      <rPr>
        <sz val="11"/>
        <color theme="1"/>
        <rFont val="Calibri"/>
        <family val="2"/>
      </rPr>
      <t>Ɵ)</t>
    </r>
  </si>
  <si>
    <r>
      <t>prior , p(</t>
    </r>
    <r>
      <rPr>
        <sz val="11"/>
        <color theme="1"/>
        <rFont val="Calibri"/>
        <family val="2"/>
      </rPr>
      <t>Ɵ)</t>
    </r>
  </si>
  <si>
    <t>D is sample from large population</t>
  </si>
  <si>
    <t>p(D)</t>
  </si>
  <si>
    <r>
      <t>posterior, p(</t>
    </r>
    <r>
      <rPr>
        <sz val="11"/>
        <color theme="1"/>
        <rFont val="Calibri"/>
        <family val="2"/>
      </rPr>
      <t>Ɵ|D)</t>
    </r>
  </si>
  <si>
    <t>Iteration - 1</t>
  </si>
  <si>
    <t>Iteration - 2</t>
  </si>
  <si>
    <t>Iteration-3</t>
  </si>
  <si>
    <t>Taxi problem</t>
  </si>
  <si>
    <t xml:space="preserve">  #.of taxis in a city?</t>
  </si>
  <si>
    <r>
      <t>prior, p(</t>
    </r>
    <r>
      <rPr>
        <sz val="11"/>
        <color theme="1"/>
        <rFont val="Calibri"/>
        <family val="2"/>
      </rPr>
      <t>Ɵ)</t>
    </r>
  </si>
  <si>
    <r>
      <t>likelihood, p(D|</t>
    </r>
    <r>
      <rPr>
        <sz val="11"/>
        <color theme="1"/>
        <rFont val="Calibri"/>
        <family val="2"/>
      </rPr>
      <t>Ɵ)</t>
    </r>
  </si>
  <si>
    <t>Auckland volcono</t>
  </si>
  <si>
    <t>lamba is the rate of  volcono happing</t>
  </si>
  <si>
    <t>x is the #.of times volcono happen = 20</t>
  </si>
  <si>
    <t>lambda</t>
  </si>
  <si>
    <t>prior, assuming uniform</t>
  </si>
  <si>
    <t>likelhood distribution, poisson</t>
  </si>
  <si>
    <t xml:space="preserve">x </t>
  </si>
  <si>
    <t>likelihood distribution,1/lambda</t>
  </si>
  <si>
    <t xml:space="preserve">h </t>
  </si>
  <si>
    <t>prior*likelihood</t>
  </si>
  <si>
    <t>posterior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</si>
</sst>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Sheet1!$D$19:$D$20</c:f>
              <c:strCache>
                <c:ptCount val="2"/>
                <c:pt idx="0">
                  <c:v>BB</c:v>
                </c:pt>
                <c:pt idx="1">
                  <c:v>BW</c:v>
                </c:pt>
              </c:strCache>
            </c:strRef>
          </c:cat>
          <c:val>
            <c:numRef>
              <c:f>Sheet1!$F$19:$F$20</c:f>
              <c:numCache>
                <c:formatCode>General</c:formatCode>
                <c:ptCount val="2"/>
                <c:pt idx="0">
                  <c:v>0.96969696969696972</c:v>
                </c:pt>
                <c:pt idx="1">
                  <c:v>3.0303030303030304E-2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8-46F3-89E2-88E3B3BC25E2}"/>
            </c:ext>
          </c:extLst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Sheet1!$B$19:$B$20</c:f>
              <c:numCache>
                <c:formatCode>General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38-46F3-89E2-88E3B3BC25E2}"/>
            </c:ext>
          </c:extLst>
        </c:ser>
        <c:ser>
          <c:idx val="2"/>
          <c:order val="2"/>
          <c:tx>
            <c:v>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Sheet1!$B$6:$B$7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38-46F3-89E2-88E3B3BC25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5390952"/>
        <c:axId val="325395872"/>
      </c:barChart>
      <c:catAx>
        <c:axId val="32539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95872"/>
        <c:crosses val="autoZero"/>
        <c:auto val="1"/>
        <c:lblAlgn val="ctr"/>
        <c:lblOffset val="100"/>
        <c:noMultiLvlLbl val="0"/>
      </c:catAx>
      <c:valAx>
        <c:axId val="3253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9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Sheet1!$D$74</c:f>
              <c:strCache>
                <c:ptCount val="1"/>
                <c:pt idx="0">
                  <c:v>prior , p(Ɵ)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Sheet1!$C$75:$C$84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Sheet1!$D$75:$D$84</c:f>
              <c:numCache>
                <c:formatCode>General</c:formatCode>
                <c:ptCount val="10"/>
                <c:pt idx="0">
                  <c:v>9.0909090909090912E-2</c:v>
                </c:pt>
                <c:pt idx="1">
                  <c:v>9.0909090909090912E-2</c:v>
                </c:pt>
                <c:pt idx="2">
                  <c:v>9.0909090909090912E-2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9.0909090909090912E-2</c:v>
                </c:pt>
                <c:pt idx="6">
                  <c:v>9.0909090909090912E-2</c:v>
                </c:pt>
                <c:pt idx="7">
                  <c:v>9.0909090909090912E-2</c:v>
                </c:pt>
                <c:pt idx="8">
                  <c:v>9.0909090909090912E-2</c:v>
                </c:pt>
                <c:pt idx="9">
                  <c:v>9.0909090909090912E-2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D-44AA-A1DE-6C4A1BA0551C}"/>
            </c:ext>
          </c:extLst>
        </c:ser>
        <c:ser>
          <c:idx val="1"/>
          <c:order val="1"/>
          <c:tx>
            <c:v>posterior-iter-1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Sheet1!$C$75:$C$84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Sheet1!$G$75:$G$84</c:f>
              <c:numCache>
                <c:formatCode>General</c:formatCode>
                <c:ptCount val="10"/>
                <c:pt idx="0">
                  <c:v>1.5155111211975802E-4</c:v>
                </c:pt>
                <c:pt idx="1">
                  <c:v>6.0552072451641311E-3</c:v>
                </c:pt>
                <c:pt idx="2">
                  <c:v>4.0430468911059884E-2</c:v>
                </c:pt>
                <c:pt idx="3">
                  <c:v>0.12261794671457359</c:v>
                </c:pt>
                <c:pt idx="4">
                  <c:v>0.22557404805586204</c:v>
                </c:pt>
                <c:pt idx="5">
                  <c:v>0.27589038010779049</c:v>
                </c:pt>
                <c:pt idx="6">
                  <c:v>0.22012144184910371</c:v>
                </c:pt>
                <c:pt idx="7">
                  <c:v>9.6883315922626084E-2</c:v>
                </c:pt>
                <c:pt idx="8">
                  <c:v>1.2275640081700425E-2</c:v>
                </c:pt>
                <c:pt idx="9">
                  <c:v>3.5093768683515299E-62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D-44AA-A1DE-6C4A1BA0551C}"/>
            </c:ext>
          </c:extLst>
        </c:ser>
        <c:ser>
          <c:idx val="2"/>
          <c:order val="2"/>
          <c:tx>
            <c:v>posterior-iter-2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Sheet1!$C$93:$C$102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Sheet1!$G$93:$G$102</c:f>
              <c:numCache>
                <c:formatCode>General</c:formatCode>
                <c:ptCount val="10"/>
                <c:pt idx="0">
                  <c:v>1.1387297392869064E-7</c:v>
                </c:pt>
                <c:pt idx="1">
                  <c:v>1.817859990486104E-4</c:v>
                </c:pt>
                <c:pt idx="2">
                  <c:v>8.104383135519623E-3</c:v>
                </c:pt>
                <c:pt idx="3">
                  <c:v>7.4543621234870724E-2</c:v>
                </c:pt>
                <c:pt idx="4">
                  <c:v>0.25227875212281703</c:v>
                </c:pt>
                <c:pt idx="5">
                  <c:v>0.37737708250153279</c:v>
                </c:pt>
                <c:pt idx="6">
                  <c:v>0.24022992479484689</c:v>
                </c:pt>
                <c:pt idx="7">
                  <c:v>4.6537215756444247E-2</c:v>
                </c:pt>
                <c:pt idx="8">
                  <c:v>7.4712058194614231E-4</c:v>
                </c:pt>
                <c:pt idx="9">
                  <c:v>6.1060790984943452E-123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D-44AA-A1DE-6C4A1BA0551C}"/>
            </c:ext>
          </c:extLst>
        </c:ser>
        <c:ser>
          <c:idx val="3"/>
          <c:order val="3"/>
          <c:tx>
            <c:v>posterior-iter-3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Sheet1!$C$109:$C$118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Sheet1!$G$109:$G$118</c:f>
              <c:numCache>
                <c:formatCode>General</c:formatCode>
                <c:ptCount val="10"/>
                <c:pt idx="0">
                  <c:v>7.5727987939075907E-11</c:v>
                </c:pt>
                <c:pt idx="1">
                  <c:v>4.8302106431688117E-6</c:v>
                </c:pt>
                <c:pt idx="2">
                  <c:v>1.4378228123712114E-3</c:v>
                </c:pt>
                <c:pt idx="3">
                  <c:v>4.0108937100254254E-2</c:v>
                </c:pt>
                <c:pt idx="4">
                  <c:v>0.2497160374110324</c:v>
                </c:pt>
                <c:pt idx="5">
                  <c:v>0.45686586165758325</c:v>
                </c:pt>
                <c:pt idx="6">
                  <c:v>0.23204172298032985</c:v>
                </c:pt>
                <c:pt idx="7">
                  <c:v>1.9784542794419442E-2</c:v>
                </c:pt>
                <c:pt idx="8">
                  <c:v>4.0244957638330691E-5</c:v>
                </c:pt>
                <c:pt idx="9">
                  <c:v>9.4030568623690746E-184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D-44AA-A1DE-6C4A1BA05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00912"/>
        <c:axId val="398792384"/>
      </c:scatterChart>
      <c:valAx>
        <c:axId val="3988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92384"/>
        <c:crosses val="autoZero"/>
        <c:crossBetween val="midCat"/>
      </c:valAx>
      <c:valAx>
        <c:axId val="3987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posterior-1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Sheet1!$B$236:$B$335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Sheet1!$H$236:$H$335</c:f>
              <c:numCache>
                <c:formatCode>General</c:formatCode>
                <c:ptCount val="100"/>
                <c:pt idx="0">
                  <c:v>1.5121013503012107E-19</c:v>
                </c:pt>
                <c:pt idx="1">
                  <c:v>5.8329241982692783E-14</c:v>
                </c:pt>
                <c:pt idx="2">
                  <c:v>7.1353787687771379E-11</c:v>
                </c:pt>
                <c:pt idx="3">
                  <c:v>8.2774636465536595E-9</c:v>
                </c:pt>
                <c:pt idx="4">
                  <c:v>2.6412107749256438E-7</c:v>
                </c:pt>
                <c:pt idx="5">
                  <c:v>3.725061947042952E-6</c:v>
                </c:pt>
                <c:pt idx="6">
                  <c:v>2.9907134928976161E-5</c:v>
                </c:pt>
                <c:pt idx="7">
                  <c:v>1.5897149840021432E-4</c:v>
                </c:pt>
                <c:pt idx="8">
                  <c:v>6.1670182662970326E-4</c:v>
                </c:pt>
                <c:pt idx="9">
                  <c:v>1.8660813139987601E-3</c:v>
                </c:pt>
                <c:pt idx="10">
                  <c:v>4.6183812928922178E-3</c:v>
                </c:pt>
                <c:pt idx="11">
                  <c:v>9.6820321682191714E-3</c:v>
                </c:pt>
                <c:pt idx="12">
                  <c:v>1.7656888092738111E-2</c:v>
                </c:pt>
                <c:pt idx="13">
                  <c:v>2.8596530821871864E-2</c:v>
                </c:pt>
                <c:pt idx="14">
                  <c:v>4.1810305001064613E-2</c:v>
                </c:pt>
                <c:pt idx="15">
                  <c:v>5.5919505954502978E-2</c:v>
                </c:pt>
                <c:pt idx="16">
                  <c:v>6.9158826955228389E-2</c:v>
                </c:pt>
                <c:pt idx="17">
                  <c:v>7.9804027742998065E-2</c:v>
                </c:pt>
                <c:pt idx="18">
                  <c:v>8.6566975844991706E-2</c:v>
                </c:pt>
                <c:pt idx="19">
                  <c:v>8.883531739208525E-2</c:v>
                </c:pt>
                <c:pt idx="20">
                  <c:v>8.6711591603367569E-2</c:v>
                </c:pt>
                <c:pt idx="21">
                  <c:v>8.0881723626386848E-2</c:v>
                </c:pt>
                <c:pt idx="22">
                  <c:v>7.238674024358889E-2</c:v>
                </c:pt>
                <c:pt idx="23">
                  <c:v>6.2378173166563716E-2</c:v>
                </c:pt>
                <c:pt idx="24">
                  <c:v>5.1917468608491342E-2</c:v>
                </c:pt>
                <c:pt idx="25">
                  <c:v>4.1849070175429146E-2</c:v>
                </c:pt>
                <c:pt idx="26">
                  <c:v>3.2749121533444552E-2</c:v>
                </c:pt>
                <c:pt idx="27">
                  <c:v>2.4933917413990002E-2</c:v>
                </c:pt>
                <c:pt idx="28">
                  <c:v>1.8505267438413377E-2</c:v>
                </c:pt>
                <c:pt idx="29">
                  <c:v>1.3411150012837795E-2</c:v>
                </c:pt>
                <c:pt idx="30">
                  <c:v>9.505617198613963E-3</c:v>
                </c:pt>
                <c:pt idx="31">
                  <c:v>6.5985958356500011E-3</c:v>
                </c:pt>
                <c:pt idx="32">
                  <c:v>4.4919641121271749E-3</c:v>
                </c:pt>
                <c:pt idx="33">
                  <c:v>3.0022118806534099E-3</c:v>
                </c:pt>
                <c:pt idx="34">
                  <c:v>1.9721021361464295E-3</c:v>
                </c:pt>
                <c:pt idx="35">
                  <c:v>1.2744536632300352E-3</c:v>
                </c:pt>
                <c:pt idx="36">
                  <c:v>8.1098726413967302E-4</c:v>
                </c:pt>
                <c:pt idx="37">
                  <c:v>5.0857733665345432E-4</c:v>
                </c:pt>
                <c:pt idx="38">
                  <c:v>3.1454495899530872E-4</c:v>
                </c:pt>
                <c:pt idx="39">
                  <c:v>1.9199765904692401E-4</c:v>
                </c:pt>
                <c:pt idx="40">
                  <c:v>1.1573874250923722E-4</c:v>
                </c:pt>
                <c:pt idx="41">
                  <c:v>6.8943440315201963E-5</c:v>
                </c:pt>
                <c:pt idx="42">
                  <c:v>4.0605211120060726E-5</c:v>
                </c:pt>
                <c:pt idx="43">
                  <c:v>2.3657655812966189E-5</c:v>
                </c:pt>
                <c:pt idx="44">
                  <c:v>1.3641872084813198E-5</c:v>
                </c:pt>
                <c:pt idx="45">
                  <c:v>7.7890743467872642E-6</c:v>
                </c:pt>
                <c:pt idx="46">
                  <c:v>4.4054663909533608E-6</c:v>
                </c:pt>
                <c:pt idx="47">
                  <c:v>2.4692496408785003E-6</c:v>
                </c:pt>
                <c:pt idx="48">
                  <c:v>1.3720418879635489E-6</c:v>
                </c:pt>
                <c:pt idx="49">
                  <c:v>7.5605149183719186E-7</c:v>
                </c:pt>
                <c:pt idx="50">
                  <c:v>4.1329516820479734E-7</c:v>
                </c:pt>
                <c:pt idx="51">
                  <c:v>2.241966902009525E-7</c:v>
                </c:pt>
                <c:pt idx="52">
                  <c:v>1.207216699042406E-7</c:v>
                </c:pt>
                <c:pt idx="53">
                  <c:v>6.4542912165654971E-8</c:v>
                </c:pt>
                <c:pt idx="54">
                  <c:v>3.4271464900944548E-8</c:v>
                </c:pt>
                <c:pt idx="55">
                  <c:v>1.8077773330774037E-8</c:v>
                </c:pt>
                <c:pt idx="56">
                  <c:v>9.4751703801806634E-9</c:v>
                </c:pt>
                <c:pt idx="57">
                  <c:v>4.9357744325121648E-9</c:v>
                </c:pt>
                <c:pt idx="58">
                  <c:v>2.5558842612968927E-9</c:v>
                </c:pt>
                <c:pt idx="59">
                  <c:v>1.3159260267341906E-9</c:v>
                </c:pt>
                <c:pt idx="60">
                  <c:v>6.7376537273705709E-10</c:v>
                </c:pt>
                <c:pt idx="61">
                  <c:v>3.4312415722190473E-10</c:v>
                </c:pt>
                <c:pt idx="62">
                  <c:v>1.7383371528608945E-10</c:v>
                </c:pt>
                <c:pt idx="63">
                  <c:v>8.7624997985829562E-11</c:v>
                </c:pt>
                <c:pt idx="64">
                  <c:v>4.3954282211245738E-11</c:v>
                </c:pt>
                <c:pt idx="65">
                  <c:v>2.1944126004307929E-11</c:v>
                </c:pt>
                <c:pt idx="66">
                  <c:v>1.0905388697558539E-11</c:v>
                </c:pt>
                <c:pt idx="67">
                  <c:v>5.3954648531559845E-12</c:v>
                </c:pt>
                <c:pt idx="68">
                  <c:v>2.6578957734355472E-12</c:v>
                </c:pt>
                <c:pt idx="69">
                  <c:v>1.3038344450960037E-12</c:v>
                </c:pt>
                <c:pt idx="70">
                  <c:v>6.3699224101228186E-13</c:v>
                </c:pt>
                <c:pt idx="71">
                  <c:v>3.0997210652471372E-13</c:v>
                </c:pt>
                <c:pt idx="72">
                  <c:v>1.5025723977680161E-13</c:v>
                </c:pt>
                <c:pt idx="73">
                  <c:v>7.256348241455442E-14</c:v>
                </c:pt>
                <c:pt idx="74">
                  <c:v>3.4915197919220578E-14</c:v>
                </c:pt>
                <c:pt idx="75">
                  <c:v>1.6740429802046054E-14</c:v>
                </c:pt>
                <c:pt idx="76">
                  <c:v>7.9986147563534281E-15</c:v>
                </c:pt>
                <c:pt idx="77">
                  <c:v>3.8088848954830452E-15</c:v>
                </c:pt>
                <c:pt idx="78">
                  <c:v>1.8078114743517372E-15</c:v>
                </c:pt>
                <c:pt idx="79">
                  <c:v>8.5529625553065569E-16</c:v>
                </c:pt>
                <c:pt idx="80">
                  <c:v>4.0338776952824022E-16</c:v>
                </c:pt>
                <c:pt idx="81">
                  <c:v>1.8967273855644098E-16</c:v>
                </c:pt>
                <c:pt idx="82">
                  <c:v>8.8919135699604221E-17</c:v>
                </c:pt>
                <c:pt idx="83">
                  <c:v>4.1564697533533167E-17</c:v>
                </c:pt>
                <c:pt idx="84">
                  <c:v>1.9374162392414691E-17</c:v>
                </c:pt>
                <c:pt idx="85">
                  <c:v>9.0057308716902839E-18</c:v>
                </c:pt>
                <c:pt idx="86">
                  <c:v>4.1748464794228583E-18</c:v>
                </c:pt>
                <c:pt idx="87">
                  <c:v>1.9302538112759767E-18</c:v>
                </c:pt>
                <c:pt idx="88">
                  <c:v>8.9015703124553235E-19</c:v>
                </c:pt>
                <c:pt idx="89">
                  <c:v>4.0947010572130313E-19</c:v>
                </c:pt>
                <c:pt idx="90">
                  <c:v>1.8789073977193086E-19</c:v>
                </c:pt>
                <c:pt idx="91">
                  <c:v>8.6008147754934716E-20</c:v>
                </c:pt>
                <c:pt idx="92">
                  <c:v>3.9277834620076304E-20</c:v>
                </c:pt>
                <c:pt idx="93">
                  <c:v>1.7895801594120158E-20</c:v>
                </c:pt>
                <c:pt idx="94">
                  <c:v>8.1352650707760344E-21</c:v>
                </c:pt>
                <c:pt idx="95">
                  <c:v>3.6900290161551515E-21</c:v>
                </c:pt>
                <c:pt idx="96">
                  <c:v>1.6701109514055107E-21</c:v>
                </c:pt>
                <c:pt idx="97">
                  <c:v>7.5428881958837739E-22</c:v>
                </c:pt>
                <c:pt idx="98">
                  <c:v>3.3995823566826651E-22</c:v>
                </c:pt>
                <c:pt idx="99">
                  <c:v>1.5290693844298651E-22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2-46FF-BD33-EA09A7B11299}"/>
            </c:ext>
          </c:extLst>
        </c:ser>
        <c:ser>
          <c:idx val="1"/>
          <c:order val="1"/>
          <c:tx>
            <c:v>posterior-2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Sheet1!$B$236:$B$335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Sheet1!$I$236:$I$335</c:f>
              <c:numCache>
                <c:formatCode>General</c:formatCode>
                <c:ptCount val="100"/>
                <c:pt idx="0">
                  <c:v>0.19277563597396002</c:v>
                </c:pt>
                <c:pt idx="1">
                  <c:v>9.6387817986980012E-2</c:v>
                </c:pt>
                <c:pt idx="2">
                  <c:v>6.4258545324653332E-2</c:v>
                </c:pt>
                <c:pt idx="3">
                  <c:v>4.8193908993490006E-2</c:v>
                </c:pt>
                <c:pt idx="4">
                  <c:v>3.8555127194792004E-2</c:v>
                </c:pt>
                <c:pt idx="5">
                  <c:v>3.2129272662326666E-2</c:v>
                </c:pt>
                <c:pt idx="6">
                  <c:v>2.7539376567708572E-2</c:v>
                </c:pt>
                <c:pt idx="7">
                  <c:v>2.4096954496745003E-2</c:v>
                </c:pt>
                <c:pt idx="8">
                  <c:v>2.1419515108217779E-2</c:v>
                </c:pt>
                <c:pt idx="9">
                  <c:v>1.9277563597396002E-2</c:v>
                </c:pt>
                <c:pt idx="10">
                  <c:v>1.7525057815814548E-2</c:v>
                </c:pt>
                <c:pt idx="11">
                  <c:v>1.6064636331163333E-2</c:v>
                </c:pt>
                <c:pt idx="12">
                  <c:v>1.4828895074920002E-2</c:v>
                </c:pt>
                <c:pt idx="13">
                  <c:v>1.3769688283854286E-2</c:v>
                </c:pt>
                <c:pt idx="14">
                  <c:v>1.2851709064930668E-2</c:v>
                </c:pt>
                <c:pt idx="15">
                  <c:v>1.2048477248372502E-2</c:v>
                </c:pt>
                <c:pt idx="16">
                  <c:v>1.1339743292585884E-2</c:v>
                </c:pt>
                <c:pt idx="17">
                  <c:v>1.0709757554108889E-2</c:v>
                </c:pt>
                <c:pt idx="18">
                  <c:v>1.0146086103892633E-2</c:v>
                </c:pt>
                <c:pt idx="19">
                  <c:v>9.6387817986980009E-3</c:v>
                </c:pt>
                <c:pt idx="20">
                  <c:v>9.1797921892361918E-3</c:v>
                </c:pt>
                <c:pt idx="21">
                  <c:v>8.762528907907274E-3</c:v>
                </c:pt>
                <c:pt idx="22">
                  <c:v>8.3815493901721744E-3</c:v>
                </c:pt>
                <c:pt idx="23">
                  <c:v>8.0323181655816665E-3</c:v>
                </c:pt>
                <c:pt idx="24">
                  <c:v>7.7110254389584007E-3</c:v>
                </c:pt>
                <c:pt idx="25">
                  <c:v>7.4144475374600012E-3</c:v>
                </c:pt>
                <c:pt idx="26">
                  <c:v>7.1398383694059259E-3</c:v>
                </c:pt>
                <c:pt idx="27">
                  <c:v>6.884844141927143E-3</c:v>
                </c:pt>
                <c:pt idx="28">
                  <c:v>6.647435723240001E-3</c:v>
                </c:pt>
                <c:pt idx="29">
                  <c:v>6.4258545324653339E-3</c:v>
                </c:pt>
                <c:pt idx="30">
                  <c:v>6.2185689023858065E-3</c:v>
                </c:pt>
                <c:pt idx="31">
                  <c:v>6.0242386241862508E-3</c:v>
                </c:pt>
                <c:pt idx="32">
                  <c:v>5.8416859386048493E-3</c:v>
                </c:pt>
                <c:pt idx="33">
                  <c:v>5.6698716462929418E-3</c:v>
                </c:pt>
                <c:pt idx="34">
                  <c:v>5.5078753135417149E-3</c:v>
                </c:pt>
                <c:pt idx="35">
                  <c:v>5.3548787770544446E-3</c:v>
                </c:pt>
                <c:pt idx="36">
                  <c:v>5.210152323620541E-3</c:v>
                </c:pt>
                <c:pt idx="37">
                  <c:v>5.0730430519463163E-3</c:v>
                </c:pt>
                <c:pt idx="38">
                  <c:v>4.9429650249733338E-3</c:v>
                </c:pt>
                <c:pt idx="39">
                  <c:v>4.8193908993490004E-3</c:v>
                </c:pt>
                <c:pt idx="40">
                  <c:v>4.7018447798526835E-3</c:v>
                </c:pt>
                <c:pt idx="41">
                  <c:v>4.5898960946180959E-3</c:v>
                </c:pt>
                <c:pt idx="42">
                  <c:v>4.483154324975815E-3</c:v>
                </c:pt>
                <c:pt idx="43">
                  <c:v>4.381264453953637E-3</c:v>
                </c:pt>
                <c:pt idx="44">
                  <c:v>4.2839030216435562E-3</c:v>
                </c:pt>
                <c:pt idx="45">
                  <c:v>4.1907746950860872E-3</c:v>
                </c:pt>
                <c:pt idx="46">
                  <c:v>4.1016092760417025E-3</c:v>
                </c:pt>
                <c:pt idx="47">
                  <c:v>4.0161590827908333E-3</c:v>
                </c:pt>
                <c:pt idx="48">
                  <c:v>3.9341966525297959E-3</c:v>
                </c:pt>
                <c:pt idx="49">
                  <c:v>3.8555127194792004E-3</c:v>
                </c:pt>
                <c:pt idx="50">
                  <c:v>3.7799144308619608E-3</c:v>
                </c:pt>
                <c:pt idx="51">
                  <c:v>3.7072237687300006E-3</c:v>
                </c:pt>
                <c:pt idx="52">
                  <c:v>3.6372761504520758E-3</c:v>
                </c:pt>
                <c:pt idx="53">
                  <c:v>3.569919184702963E-3</c:v>
                </c:pt>
                <c:pt idx="54">
                  <c:v>3.5050115631629093E-3</c:v>
                </c:pt>
                <c:pt idx="55">
                  <c:v>3.4424220709635715E-3</c:v>
                </c:pt>
                <c:pt idx="56">
                  <c:v>3.3820287012975439E-3</c:v>
                </c:pt>
                <c:pt idx="57">
                  <c:v>3.3237178616200005E-3</c:v>
                </c:pt>
                <c:pt idx="58">
                  <c:v>3.2673836605755938E-3</c:v>
                </c:pt>
                <c:pt idx="59">
                  <c:v>3.212927266232667E-3</c:v>
                </c:pt>
                <c:pt idx="60">
                  <c:v>3.1602563274419674E-3</c:v>
                </c:pt>
                <c:pt idx="61">
                  <c:v>3.1092844511929033E-3</c:v>
                </c:pt>
                <c:pt idx="62">
                  <c:v>3.0599307297453971E-3</c:v>
                </c:pt>
                <c:pt idx="63">
                  <c:v>3.0121193120931254E-3</c:v>
                </c:pt>
                <c:pt idx="64">
                  <c:v>2.9657790149840001E-3</c:v>
                </c:pt>
                <c:pt idx="65">
                  <c:v>2.9208429693024247E-3</c:v>
                </c:pt>
                <c:pt idx="66">
                  <c:v>2.8772482981188063E-3</c:v>
                </c:pt>
                <c:pt idx="67">
                  <c:v>2.8349358231464709E-3</c:v>
                </c:pt>
                <c:pt idx="68">
                  <c:v>2.793849796724058E-3</c:v>
                </c:pt>
                <c:pt idx="69">
                  <c:v>2.7539376567708575E-3</c:v>
                </c:pt>
                <c:pt idx="70">
                  <c:v>2.7151498024501411E-3</c:v>
                </c:pt>
                <c:pt idx="71">
                  <c:v>2.6774393885272223E-3</c:v>
                </c:pt>
                <c:pt idx="72">
                  <c:v>2.6407621366295892E-3</c:v>
                </c:pt>
                <c:pt idx="73">
                  <c:v>2.6050761618102705E-3</c:v>
                </c:pt>
                <c:pt idx="74">
                  <c:v>2.5703418129861336E-3</c:v>
                </c:pt>
                <c:pt idx="75">
                  <c:v>2.5365215259731582E-3</c:v>
                </c:pt>
                <c:pt idx="76">
                  <c:v>2.5035796879735069E-3</c:v>
                </c:pt>
                <c:pt idx="77">
                  <c:v>2.4714825124866669E-3</c:v>
                </c:pt>
                <c:pt idx="78">
                  <c:v>2.4401979237210132E-3</c:v>
                </c:pt>
                <c:pt idx="79">
                  <c:v>2.4096954496745002E-3</c:v>
                </c:pt>
                <c:pt idx="80">
                  <c:v>2.3799461231353088E-3</c:v>
                </c:pt>
                <c:pt idx="81">
                  <c:v>2.3509223899263417E-3</c:v>
                </c:pt>
                <c:pt idx="82">
                  <c:v>2.3225980237826511E-3</c:v>
                </c:pt>
                <c:pt idx="83">
                  <c:v>2.294948047309048E-3</c:v>
                </c:pt>
                <c:pt idx="84">
                  <c:v>2.2679486585171767E-3</c:v>
                </c:pt>
                <c:pt idx="85">
                  <c:v>2.2415771624879075E-3</c:v>
                </c:pt>
                <c:pt idx="86">
                  <c:v>2.2158119077466667E-3</c:v>
                </c:pt>
                <c:pt idx="87">
                  <c:v>2.1906322269768185E-3</c:v>
                </c:pt>
                <c:pt idx="88">
                  <c:v>2.1660183817298877E-3</c:v>
                </c:pt>
                <c:pt idx="89">
                  <c:v>2.1419515108217781E-3</c:v>
                </c:pt>
                <c:pt idx="90">
                  <c:v>2.118413582131429E-3</c:v>
                </c:pt>
                <c:pt idx="91">
                  <c:v>2.0953873475430436E-3</c:v>
                </c:pt>
                <c:pt idx="92">
                  <c:v>2.0728563007952694E-3</c:v>
                </c:pt>
                <c:pt idx="93">
                  <c:v>2.0508046380208513E-3</c:v>
                </c:pt>
                <c:pt idx="94">
                  <c:v>2.0292172207785264E-3</c:v>
                </c:pt>
                <c:pt idx="95">
                  <c:v>2.0080795413954166E-3</c:v>
                </c:pt>
                <c:pt idx="96">
                  <c:v>1.9873776904531962E-3</c:v>
                </c:pt>
                <c:pt idx="97">
                  <c:v>1.9670983262648979E-3</c:v>
                </c:pt>
                <c:pt idx="98">
                  <c:v>1.9472286462016166E-3</c:v>
                </c:pt>
                <c:pt idx="99">
                  <c:v>1.9277563597396002E-3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2-46FF-BD33-EA09A7B1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927792"/>
        <c:axId val="316930744"/>
      </c:scatterChart>
      <c:valAx>
        <c:axId val="3169277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30744"/>
        <c:crosses val="autoZero"/>
        <c:crossBetween val="midCat"/>
      </c:valAx>
      <c:valAx>
        <c:axId val="31693074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2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Sheet1!$C$75:$C$84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Sheet1!$D$75:$D$84</c:f>
              <c:numCache>
                <c:formatCode>General</c:formatCode>
                <c:ptCount val="10"/>
                <c:pt idx="0">
                  <c:v>9.0909090909090912E-2</c:v>
                </c:pt>
                <c:pt idx="1">
                  <c:v>9.0909090909090912E-2</c:v>
                </c:pt>
                <c:pt idx="2">
                  <c:v>9.0909090909090912E-2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9.0909090909090912E-2</c:v>
                </c:pt>
                <c:pt idx="6">
                  <c:v>9.0909090909090912E-2</c:v>
                </c:pt>
                <c:pt idx="7">
                  <c:v>9.0909090909090912E-2</c:v>
                </c:pt>
                <c:pt idx="8">
                  <c:v>9.0909090909090912E-2</c:v>
                </c:pt>
                <c:pt idx="9">
                  <c:v>9.0909090909090912E-2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B-4607-82DA-3F3E649C0E7F}"/>
            </c:ext>
          </c:extLst>
        </c:ser>
        <c:ser>
          <c:idx val="1"/>
          <c:order val="1"/>
          <c:tx>
            <c:v>posterior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Sheet1!$C$75:$C$84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Sheet1!$G$75:$G$84</c:f>
              <c:numCache>
                <c:formatCode>General</c:formatCode>
                <c:ptCount val="10"/>
                <c:pt idx="0">
                  <c:v>1.5155111211975802E-4</c:v>
                </c:pt>
                <c:pt idx="1">
                  <c:v>6.0552072451641311E-3</c:v>
                </c:pt>
                <c:pt idx="2">
                  <c:v>4.0430468911059884E-2</c:v>
                </c:pt>
                <c:pt idx="3">
                  <c:v>0.12261794671457359</c:v>
                </c:pt>
                <c:pt idx="4">
                  <c:v>0.22557404805586204</c:v>
                </c:pt>
                <c:pt idx="5">
                  <c:v>0.27589038010779049</c:v>
                </c:pt>
                <c:pt idx="6">
                  <c:v>0.22012144184910371</c:v>
                </c:pt>
                <c:pt idx="7">
                  <c:v>9.6883315922626084E-2</c:v>
                </c:pt>
                <c:pt idx="8">
                  <c:v>1.2275640081700425E-2</c:v>
                </c:pt>
                <c:pt idx="9">
                  <c:v>3.5093768683515299E-62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BB-4607-82DA-3F3E649C0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71720"/>
        <c:axId val="396369096"/>
      </c:scatterChart>
      <c:valAx>
        <c:axId val="39637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69096"/>
        <c:crosses val="autoZero"/>
        <c:crossBetween val="midCat"/>
      </c:valAx>
      <c:valAx>
        <c:axId val="39636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7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358775</xdr:colOff>
      <xdr:row>10</xdr:row>
      <xdr:rowOff>130175</xdr:rowOff>
    </xdr:from>
    <xdr:to>
      <xdr:col>15</xdr:col>
      <xdr:colOff>53975</xdr:colOff>
      <xdr:row>25</xdr:row>
      <xdr:rowOff>111125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1524000</xdr:colOff>
      <xdr:row>93</xdr:row>
      <xdr:rowOff>73025</xdr:rowOff>
    </xdr:from>
    <xdr:to>
      <xdr:col>4</xdr:col>
      <xdr:colOff>825500</xdr:colOff>
      <xdr:row>108</xdr:row>
      <xdr:rowOff>53975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1990725</xdr:colOff>
      <xdr:row>318</xdr:row>
      <xdr:rowOff>174625</xdr:rowOff>
    </xdr:from>
    <xdr:to>
      <xdr:col>6</xdr:col>
      <xdr:colOff>993775</xdr:colOff>
      <xdr:row>333</xdr:row>
      <xdr:rowOff>155575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</xdr:colOff>
      <xdr:row>71</xdr:row>
      <xdr:rowOff>41275</xdr:rowOff>
    </xdr:from>
    <xdr:to>
      <xdr:col>14</xdr:col>
      <xdr:colOff>174625</xdr:colOff>
      <xdr:row>86</xdr:row>
      <xdr:rowOff>22225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1"/>
  <sheetViews>
    <sheetView tabSelected="1" topLeftCell="C71" workbookViewId="0">
      <selection activeCell="E74" sqref="E74"/>
    </sheetView>
  </sheetViews>
  <sheetFormatPr defaultRowHeight="14.5" x14ac:dyDescent="0.35"/>
  <cols>
    <col min="1" max="1" width="41.453125" customWidth="1"/>
    <col min="2" max="2" width="30.90625" customWidth="1"/>
    <col min="3" max="3" width="24.6328125" customWidth="1"/>
    <col min="4" max="4" width="35.81640625" customWidth="1"/>
    <col min="5" max="5" width="28.1796875" customWidth="1"/>
    <col min="6" max="6" width="15.7265625" customWidth="1"/>
    <col min="7" max="7" width="17.1796875" customWidth="1"/>
    <col min="8" max="8" width="11" customWidth="1"/>
  </cols>
  <sheetData>
    <row r="2" spans="1:6" x14ac:dyDescent="0.35">
      <c r="A2" t="s">
        <v>1</v>
      </c>
      <c r="B2" t="s">
        <v>2</v>
      </c>
    </row>
    <row r="3" spans="1:6" x14ac:dyDescent="0.35">
      <c r="A3" t="s">
        <v>0</v>
      </c>
      <c r="B3" t="s">
        <v>3</v>
      </c>
    </row>
    <row r="4" spans="1:6" x14ac:dyDescent="0.35">
      <c r="A4" t="s">
        <v>4</v>
      </c>
      <c r="B4" t="s">
        <v>5</v>
      </c>
    </row>
    <row r="6" spans="1:6" x14ac:dyDescent="0.35">
      <c r="A6" t="s">
        <v>6</v>
      </c>
      <c r="B6">
        <f>0.5</f>
        <v>0.5</v>
      </c>
    </row>
    <row r="7" spans="1:6" x14ac:dyDescent="0.35">
      <c r="A7" t="s">
        <v>7</v>
      </c>
      <c r="B7">
        <f>0.5</f>
        <v>0.5</v>
      </c>
    </row>
    <row r="9" spans="1:6" x14ac:dyDescent="0.35">
      <c r="A9" t="s">
        <v>8</v>
      </c>
      <c r="B9">
        <f>1</f>
        <v>1</v>
      </c>
      <c r="E9" t="s">
        <v>8</v>
      </c>
      <c r="F9">
        <f>1</f>
        <v>1</v>
      </c>
    </row>
    <row r="10" spans="1:6" x14ac:dyDescent="0.35">
      <c r="A10" t="s">
        <v>9</v>
      </c>
      <c r="B10">
        <f>0.5</f>
        <v>0.5</v>
      </c>
      <c r="E10" t="s">
        <v>9</v>
      </c>
      <c r="F10">
        <f>1/2^5</f>
        <v>3.125E-2</v>
      </c>
    </row>
    <row r="13" spans="1:6" x14ac:dyDescent="0.35">
      <c r="A13" t="s">
        <v>10</v>
      </c>
      <c r="B13" t="s">
        <v>11</v>
      </c>
      <c r="E13" t="s">
        <v>14</v>
      </c>
      <c r="F13">
        <f>0.5+B7*F10</f>
        <v>0.515625</v>
      </c>
    </row>
    <row r="14" spans="1:6" x14ac:dyDescent="0.35">
      <c r="A14" t="s">
        <v>4</v>
      </c>
      <c r="B14" t="s">
        <v>12</v>
      </c>
    </row>
    <row r="17" spans="1:6" x14ac:dyDescent="0.35">
      <c r="A17" t="s">
        <v>13</v>
      </c>
      <c r="B17">
        <f>0.5+0.25</f>
        <v>0.75</v>
      </c>
    </row>
    <row r="19" spans="1:6" x14ac:dyDescent="0.35">
      <c r="A19" t="s">
        <v>10</v>
      </c>
      <c r="B19">
        <f>0.5/B17</f>
        <v>0.66666666666666663</v>
      </c>
      <c r="D19" t="s">
        <v>15</v>
      </c>
      <c r="E19" t="s">
        <v>10</v>
      </c>
      <c r="F19">
        <f>B6*F9/F13</f>
        <v>0.96969696969696972</v>
      </c>
    </row>
    <row r="20" spans="1:6" x14ac:dyDescent="0.35">
      <c r="A20" t="s">
        <v>4</v>
      </c>
      <c r="B20">
        <f>0.25/B17</f>
        <v>0.33333333333333331</v>
      </c>
      <c r="D20" t="s">
        <v>16</v>
      </c>
      <c r="E20" t="s">
        <v>4</v>
      </c>
      <c r="F20">
        <f>B7*F10/F13</f>
        <v>3.0303030303030304E-2</v>
      </c>
    </row>
    <row r="22" spans="1:6" x14ac:dyDescent="0.35">
      <c r="C22" t="s">
        <v>8</v>
      </c>
      <c r="D22">
        <f>1</f>
        <v>1</v>
      </c>
      <c r="E22" t="s">
        <v>14</v>
      </c>
      <c r="F22">
        <f>B19*D22+B20*D23</f>
        <v>0.83333333333333326</v>
      </c>
    </row>
    <row r="23" spans="1:6" x14ac:dyDescent="0.35">
      <c r="A23" t="s">
        <v>17</v>
      </c>
      <c r="C23" t="s">
        <v>9</v>
      </c>
      <c r="D23">
        <f>1/2</f>
        <v>0.5</v>
      </c>
    </row>
    <row r="24" spans="1:6" x14ac:dyDescent="0.35">
      <c r="A24" t="s">
        <v>10</v>
      </c>
      <c r="B24">
        <f>B19*D22/F22</f>
        <v>0.8</v>
      </c>
    </row>
    <row r="25" spans="1:6" x14ac:dyDescent="0.35">
      <c r="A25" t="s">
        <v>4</v>
      </c>
      <c r="B25">
        <f>B20*D23/F22</f>
        <v>0.2</v>
      </c>
    </row>
    <row r="27" spans="1:6" x14ac:dyDescent="0.35">
      <c r="C27" t="s">
        <v>8</v>
      </c>
      <c r="D27">
        <f>1</f>
        <v>1</v>
      </c>
      <c r="E27" t="s">
        <v>14</v>
      </c>
      <c r="F27">
        <f>B24*D27+B25*D28</f>
        <v>0.9</v>
      </c>
    </row>
    <row r="28" spans="1:6" x14ac:dyDescent="0.35">
      <c r="A28" t="s">
        <v>18</v>
      </c>
      <c r="C28" t="s">
        <v>9</v>
      </c>
      <c r="D28">
        <f>1/2</f>
        <v>0.5</v>
      </c>
    </row>
    <row r="29" spans="1:6" x14ac:dyDescent="0.35">
      <c r="A29" t="s">
        <v>10</v>
      </c>
      <c r="B29">
        <f>B24*D27/F27</f>
        <v>0.88888888888888895</v>
      </c>
      <c r="C29">
        <f>1-B30</f>
        <v>0.88888888888888884</v>
      </c>
    </row>
    <row r="30" spans="1:6" x14ac:dyDescent="0.35">
      <c r="A30" t="s">
        <v>4</v>
      </c>
      <c r="B30">
        <f>B25*D28/F27</f>
        <v>0.11111111111111112</v>
      </c>
    </row>
    <row r="32" spans="1:6" x14ac:dyDescent="0.35">
      <c r="C32" t="s">
        <v>8</v>
      </c>
      <c r="D32">
        <f>1</f>
        <v>1</v>
      </c>
      <c r="E32" t="s">
        <v>14</v>
      </c>
      <c r="F32">
        <f>B29*D32+B30*D33</f>
        <v>0.94444444444444453</v>
      </c>
    </row>
    <row r="33" spans="1:6" x14ac:dyDescent="0.35">
      <c r="A33" t="s">
        <v>19</v>
      </c>
      <c r="C33" t="s">
        <v>9</v>
      </c>
      <c r="D33">
        <f>1/2</f>
        <v>0.5</v>
      </c>
    </row>
    <row r="34" spans="1:6" x14ac:dyDescent="0.35">
      <c r="A34" t="s">
        <v>10</v>
      </c>
      <c r="B34">
        <f>B29*D32/F32</f>
        <v>0.94117647058823528</v>
      </c>
    </row>
    <row r="35" spans="1:6" x14ac:dyDescent="0.35">
      <c r="A35" t="s">
        <v>4</v>
      </c>
      <c r="B35">
        <f>B30*D33/F32</f>
        <v>5.8823529411764705E-2</v>
      </c>
      <c r="D35">
        <f>SUM(B34:B35)</f>
        <v>1</v>
      </c>
    </row>
    <row r="37" spans="1:6" x14ac:dyDescent="0.35">
      <c r="C37" t="s">
        <v>8</v>
      </c>
      <c r="D37">
        <f>1</f>
        <v>1</v>
      </c>
      <c r="E37" t="s">
        <v>14</v>
      </c>
      <c r="F37">
        <f>B34*D37+B35*D38</f>
        <v>0.97058823529411764</v>
      </c>
    </row>
    <row r="38" spans="1:6" x14ac:dyDescent="0.35">
      <c r="A38" t="s">
        <v>20</v>
      </c>
      <c r="C38" t="s">
        <v>9</v>
      </c>
      <c r="D38">
        <f>1/2</f>
        <v>0.5</v>
      </c>
    </row>
    <row r="39" spans="1:6" x14ac:dyDescent="0.35">
      <c r="A39" t="s">
        <v>10</v>
      </c>
      <c r="B39">
        <f>B34*D37/F37</f>
        <v>0.96969696969696972</v>
      </c>
    </row>
    <row r="40" spans="1:6" x14ac:dyDescent="0.35">
      <c r="A40" t="s">
        <v>4</v>
      </c>
      <c r="B40">
        <f>B35*D38/F37</f>
        <v>3.0303030303030304E-2</v>
      </c>
    </row>
    <row r="49" spans="1:6" x14ac:dyDescent="0.35">
      <c r="A49" t="s">
        <v>21</v>
      </c>
      <c r="B49" t="s">
        <v>26</v>
      </c>
    </row>
    <row r="50" spans="1:6" x14ac:dyDescent="0.35">
      <c r="A50" t="s">
        <v>22</v>
      </c>
    </row>
    <row r="51" spans="1:6" x14ac:dyDescent="0.35">
      <c r="A51" t="s">
        <v>23</v>
      </c>
    </row>
    <row r="53" spans="1:6" x14ac:dyDescent="0.35">
      <c r="A53" t="s">
        <v>24</v>
      </c>
      <c r="B53">
        <f>0.01</f>
        <v>0.01</v>
      </c>
      <c r="C53">
        <f>B53*(1-B54)</f>
        <v>9.4999999999999998E-3</v>
      </c>
    </row>
    <row r="54" spans="1:6" x14ac:dyDescent="0.35">
      <c r="A54" t="s">
        <v>25</v>
      </c>
      <c r="B54">
        <f>0.05</f>
        <v>0.05</v>
      </c>
      <c r="C54">
        <f>B54*(1-B53)</f>
        <v>4.9500000000000002E-2</v>
      </c>
    </row>
    <row r="55" spans="1:6" x14ac:dyDescent="0.35">
      <c r="A55" t="s">
        <v>27</v>
      </c>
      <c r="B55">
        <f>0.95</f>
        <v>0.95</v>
      </c>
      <c r="C55">
        <f>B53*B54</f>
        <v>5.0000000000000001E-4</v>
      </c>
    </row>
    <row r="56" spans="1:6" x14ac:dyDescent="0.35">
      <c r="C56">
        <f>(1-B53)*(1-B54)</f>
        <v>0.9405</v>
      </c>
    </row>
    <row r="59" spans="1:6" x14ac:dyDescent="0.35">
      <c r="C59" t="s">
        <v>29</v>
      </c>
      <c r="D59" t="s">
        <v>30</v>
      </c>
      <c r="E59" t="s">
        <v>32</v>
      </c>
      <c r="F59" t="s">
        <v>33</v>
      </c>
    </row>
    <row r="60" spans="1:6" x14ac:dyDescent="0.35">
      <c r="B60" t="s">
        <v>22</v>
      </c>
      <c r="C60">
        <f>B53*(1-B54)</f>
        <v>9.4999999999999998E-3</v>
      </c>
      <c r="D60">
        <f>0.95</f>
        <v>0.95</v>
      </c>
      <c r="E60">
        <f>C60*D60</f>
        <v>9.025E-3</v>
      </c>
      <c r="F60">
        <f>E60/E$66</f>
        <v>8.7155963302752285E-2</v>
      </c>
    </row>
    <row r="61" spans="1:6" x14ac:dyDescent="0.35">
      <c r="B61" t="s">
        <v>23</v>
      </c>
      <c r="C61">
        <f>(1-B53)*B54</f>
        <v>4.9500000000000002E-2</v>
      </c>
      <c r="D61">
        <v>0.95</v>
      </c>
      <c r="E61">
        <f t="shared" ref="E61:E62" si="0">C61*D61</f>
        <v>4.7024999999999997E-2</v>
      </c>
      <c r="F61">
        <f t="shared" ref="F61:F63" si="1">E61/E$66</f>
        <v>0.45412844036697242</v>
      </c>
    </row>
    <row r="62" spans="1:6" x14ac:dyDescent="0.35">
      <c r="B62" t="s">
        <v>28</v>
      </c>
      <c r="C62">
        <f>B53*B54</f>
        <v>5.0000000000000001E-4</v>
      </c>
      <c r="D62">
        <f>0.95</f>
        <v>0.95</v>
      </c>
      <c r="E62">
        <f t="shared" si="0"/>
        <v>4.75E-4</v>
      </c>
      <c r="F62">
        <f t="shared" si="1"/>
        <v>4.5871559633027525E-3</v>
      </c>
    </row>
    <row r="63" spans="1:6" x14ac:dyDescent="0.35">
      <c r="B63" t="s">
        <v>31</v>
      </c>
      <c r="C63">
        <f>(1-B53)*(1-B54)</f>
        <v>0.9405</v>
      </c>
      <c r="D63">
        <v>0.05</v>
      </c>
      <c r="E63">
        <f>C63*D63</f>
        <v>4.7025000000000004E-2</v>
      </c>
      <c r="F63">
        <f t="shared" si="1"/>
        <v>0.45412844036697253</v>
      </c>
    </row>
    <row r="64" spans="1:6" x14ac:dyDescent="0.35">
      <c r="C64">
        <f>SUM(C60:C63)</f>
        <v>1</v>
      </c>
      <c r="F64">
        <f>SUM(F60:F63)</f>
        <v>1</v>
      </c>
    </row>
    <row r="66" spans="2:7" x14ac:dyDescent="0.35">
      <c r="D66" t="s">
        <v>14</v>
      </c>
      <c r="E66">
        <f>SUM(E60:E63)</f>
        <v>0.10355</v>
      </c>
    </row>
    <row r="73" spans="2:7" x14ac:dyDescent="0.35">
      <c r="B73" t="s">
        <v>36</v>
      </c>
      <c r="D73" t="s">
        <v>39</v>
      </c>
    </row>
    <row r="74" spans="2:7" x14ac:dyDescent="0.35">
      <c r="C74" t="s">
        <v>34</v>
      </c>
      <c r="D74" t="s">
        <v>38</v>
      </c>
      <c r="E74" t="s">
        <v>37</v>
      </c>
      <c r="F74" t="s">
        <v>35</v>
      </c>
      <c r="G74" t="s">
        <v>41</v>
      </c>
    </row>
    <row r="75" spans="2:7" x14ac:dyDescent="0.35">
      <c r="C75">
        <v>0.1</v>
      </c>
      <c r="D75">
        <f>1/11</f>
        <v>9.0909090909090912E-2</v>
      </c>
      <c r="E75">
        <f>C75^6 *(1-C75)^4</f>
        <v>6.5610000000000048E-7</v>
      </c>
      <c r="F75">
        <f>D75*E75</f>
        <v>5.964545454545459E-8</v>
      </c>
      <c r="G75">
        <f>F75/E$87</f>
        <v>1.5155111211975802E-4</v>
      </c>
    </row>
    <row r="76" spans="2:7" x14ac:dyDescent="0.35">
      <c r="B76" t="s">
        <v>42</v>
      </c>
      <c r="C76">
        <f>C75+0.1</f>
        <v>0.2</v>
      </c>
      <c r="D76">
        <f t="shared" ref="D76:D84" si="2">1/11</f>
        <v>9.0909090909090912E-2</v>
      </c>
      <c r="E76">
        <f t="shared" ref="E76:E83" si="3">C76^6 *(1-C76)^4</f>
        <v>2.6214400000000028E-5</v>
      </c>
      <c r="F76">
        <f t="shared" ref="F76:F84" si="4">D76*E76</f>
        <v>2.3831272727272755E-6</v>
      </c>
      <c r="G76">
        <f t="shared" ref="G76:G84" si="5">F76/E$87</f>
        <v>6.0552072451641311E-3</v>
      </c>
    </row>
    <row r="77" spans="2:7" x14ac:dyDescent="0.35">
      <c r="C77">
        <f t="shared" ref="C77:C84" si="6">C76+0.1</f>
        <v>0.30000000000000004</v>
      </c>
      <c r="D77">
        <f t="shared" si="2"/>
        <v>9.0909090909090912E-2</v>
      </c>
      <c r="E77">
        <f t="shared" si="3"/>
        <v>1.7503290000000008E-4</v>
      </c>
      <c r="F77">
        <f t="shared" si="4"/>
        <v>1.5912081818181827E-5</v>
      </c>
      <c r="G77">
        <f t="shared" si="5"/>
        <v>4.0430468911059884E-2</v>
      </c>
    </row>
    <row r="78" spans="2:7" x14ac:dyDescent="0.35">
      <c r="C78">
        <f t="shared" si="6"/>
        <v>0.4</v>
      </c>
      <c r="D78">
        <f t="shared" si="2"/>
        <v>9.0909090909090912E-2</v>
      </c>
      <c r="E78">
        <f t="shared" si="3"/>
        <v>5.3084160000000031E-4</v>
      </c>
      <c r="F78">
        <f t="shared" si="4"/>
        <v>4.8258327272727301E-5</v>
      </c>
      <c r="G78">
        <f t="shared" si="5"/>
        <v>0.12261794671457359</v>
      </c>
    </row>
    <row r="79" spans="2:7" x14ac:dyDescent="0.35">
      <c r="C79">
        <f t="shared" si="6"/>
        <v>0.5</v>
      </c>
      <c r="D79">
        <f t="shared" si="2"/>
        <v>9.0909090909090912E-2</v>
      </c>
      <c r="E79">
        <f t="shared" si="3"/>
        <v>9.765625E-4</v>
      </c>
      <c r="F79">
        <f t="shared" si="4"/>
        <v>8.8778409090909093E-5</v>
      </c>
      <c r="G79">
        <f t="shared" si="5"/>
        <v>0.22557404805586204</v>
      </c>
    </row>
    <row r="80" spans="2:7" x14ac:dyDescent="0.35">
      <c r="C80">
        <f t="shared" si="6"/>
        <v>0.6</v>
      </c>
      <c r="D80">
        <f t="shared" si="2"/>
        <v>9.0909090909090912E-2</v>
      </c>
      <c r="E80">
        <f t="shared" si="3"/>
        <v>1.1943936000000004E-3</v>
      </c>
      <c r="F80">
        <f t="shared" si="4"/>
        <v>1.085812363636364E-4</v>
      </c>
      <c r="G80">
        <f t="shared" si="5"/>
        <v>0.27589038010779049</v>
      </c>
    </row>
    <row r="81" spans="2:7" x14ac:dyDescent="0.35">
      <c r="C81">
        <f t="shared" si="6"/>
        <v>0.7</v>
      </c>
      <c r="D81">
        <f t="shared" si="2"/>
        <v>9.0909090909090912E-2</v>
      </c>
      <c r="E81">
        <f t="shared" si="3"/>
        <v>9.5295690000000012E-4</v>
      </c>
      <c r="F81">
        <f t="shared" si="4"/>
        <v>8.6632445454545463E-5</v>
      </c>
      <c r="G81">
        <f t="shared" si="5"/>
        <v>0.22012144184910371</v>
      </c>
    </row>
    <row r="82" spans="2:7" x14ac:dyDescent="0.35">
      <c r="C82">
        <f t="shared" si="6"/>
        <v>0.79999999999999993</v>
      </c>
      <c r="D82">
        <f t="shared" si="2"/>
        <v>9.0909090909090912E-2</v>
      </c>
      <c r="E82">
        <f t="shared" si="3"/>
        <v>4.1943040000000039E-4</v>
      </c>
      <c r="F82">
        <f t="shared" si="4"/>
        <v>3.8130036363636402E-5</v>
      </c>
      <c r="G82">
        <f t="shared" si="5"/>
        <v>9.6883315922626084E-2</v>
      </c>
    </row>
    <row r="83" spans="2:7" x14ac:dyDescent="0.35">
      <c r="C83">
        <f>C82+0.1</f>
        <v>0.89999999999999991</v>
      </c>
      <c r="D83">
        <f t="shared" si="2"/>
        <v>9.0909090909090912E-2</v>
      </c>
      <c r="E83">
        <f t="shared" si="3"/>
        <v>5.3144100000000147E-5</v>
      </c>
      <c r="F83">
        <f t="shared" si="4"/>
        <v>4.8312818181818314E-6</v>
      </c>
      <c r="G83">
        <f t="shared" si="5"/>
        <v>1.2275640081700425E-2</v>
      </c>
    </row>
    <row r="84" spans="2:7" x14ac:dyDescent="0.35">
      <c r="C84">
        <f t="shared" si="6"/>
        <v>0.99999999999999989</v>
      </c>
      <c r="D84">
        <f t="shared" si="2"/>
        <v>9.0909090909090912E-2</v>
      </c>
      <c r="E84">
        <f>C84^6 *(1-C84)^4</f>
        <v>1.5192908393215668E-64</v>
      </c>
      <c r="F84">
        <f t="shared" si="4"/>
        <v>1.3811734902923336E-65</v>
      </c>
      <c r="G84">
        <f t="shared" si="5"/>
        <v>3.5093768683515299E-62</v>
      </c>
    </row>
    <row r="87" spans="2:7" x14ac:dyDescent="0.35">
      <c r="D87" t="s">
        <v>40</v>
      </c>
      <c r="E87">
        <f>SUM(F75:F84)</f>
        <v>3.9356659090909101E-4</v>
      </c>
    </row>
    <row r="92" spans="2:7" x14ac:dyDescent="0.35">
      <c r="B92" t="s">
        <v>43</v>
      </c>
      <c r="C92" t="s">
        <v>34</v>
      </c>
    </row>
    <row r="93" spans="2:7" x14ac:dyDescent="0.35">
      <c r="C93">
        <v>0.1</v>
      </c>
      <c r="D93">
        <f>G75</f>
        <v>1.5155111211975802E-4</v>
      </c>
      <c r="E93">
        <f>C93^6 * (1-C93)^4</f>
        <v>6.5610000000000048E-7</v>
      </c>
      <c r="F93">
        <f>D93*E93</f>
        <v>9.943268466177331E-11</v>
      </c>
      <c r="G93">
        <f>F93/E$105</f>
        <v>1.1387297392869064E-7</v>
      </c>
    </row>
    <row r="94" spans="2:7" x14ac:dyDescent="0.35">
      <c r="C94">
        <f>C93+0.1</f>
        <v>0.2</v>
      </c>
      <c r="D94">
        <f t="shared" ref="D94:D102" si="7">G76</f>
        <v>6.0552072451641311E-3</v>
      </c>
      <c r="E94">
        <f t="shared" ref="E94:E102" si="8">C94^6 * (1-C94)^4</f>
        <v>2.6214400000000028E-5</v>
      </c>
      <c r="F94">
        <f t="shared" ref="F94:F102" si="9">D94*E94</f>
        <v>1.5873362480763076E-7</v>
      </c>
      <c r="G94">
        <f t="shared" ref="G94:G102" si="10">F94/E$105</f>
        <v>1.817859990486104E-4</v>
      </c>
    </row>
    <row r="95" spans="2:7" x14ac:dyDescent="0.35">
      <c r="C95">
        <f t="shared" ref="C95:C102" si="11">C94+0.1</f>
        <v>0.30000000000000004</v>
      </c>
      <c r="D95">
        <f t="shared" si="7"/>
        <v>4.0430468911059884E-2</v>
      </c>
      <c r="E95">
        <f t="shared" si="8"/>
        <v>1.7503290000000008E-4</v>
      </c>
      <c r="F95">
        <f t="shared" si="9"/>
        <v>7.0766622218626569E-6</v>
      </c>
      <c r="G95">
        <f t="shared" si="10"/>
        <v>8.104383135519623E-3</v>
      </c>
    </row>
    <row r="96" spans="2:7" x14ac:dyDescent="0.35">
      <c r="C96">
        <f t="shared" si="11"/>
        <v>0.4</v>
      </c>
      <c r="D96">
        <f t="shared" si="7"/>
        <v>0.12261794671457359</v>
      </c>
      <c r="E96">
        <f t="shared" si="8"/>
        <v>5.3084160000000031E-4</v>
      </c>
      <c r="F96">
        <f t="shared" si="9"/>
        <v>6.5090707022679025E-5</v>
      </c>
      <c r="G96">
        <f t="shared" si="10"/>
        <v>7.4543621234870724E-2</v>
      </c>
    </row>
    <row r="97" spans="2:7" x14ac:dyDescent="0.35">
      <c r="C97">
        <f t="shared" si="11"/>
        <v>0.5</v>
      </c>
      <c r="D97">
        <f t="shared" si="7"/>
        <v>0.22557404805586204</v>
      </c>
      <c r="E97">
        <f t="shared" si="8"/>
        <v>9.765625E-4</v>
      </c>
      <c r="F97">
        <f t="shared" si="9"/>
        <v>2.2028715630455277E-4</v>
      </c>
      <c r="G97">
        <f t="shared" si="10"/>
        <v>0.25227875212281703</v>
      </c>
    </row>
    <row r="98" spans="2:7" x14ac:dyDescent="0.35">
      <c r="C98">
        <f t="shared" si="11"/>
        <v>0.6</v>
      </c>
      <c r="D98">
        <f t="shared" si="7"/>
        <v>0.27589038010779049</v>
      </c>
      <c r="E98">
        <f t="shared" si="8"/>
        <v>1.1943936000000004E-3</v>
      </c>
      <c r="F98">
        <f t="shared" si="9"/>
        <v>3.2952170430231237E-4</v>
      </c>
      <c r="G98">
        <f t="shared" si="10"/>
        <v>0.37737708250153279</v>
      </c>
    </row>
    <row r="99" spans="2:7" x14ac:dyDescent="0.35">
      <c r="C99">
        <f t="shared" si="11"/>
        <v>0.7</v>
      </c>
      <c r="D99">
        <f t="shared" si="7"/>
        <v>0.22012144184910371</v>
      </c>
      <c r="E99">
        <f t="shared" si="8"/>
        <v>9.5295690000000012E-4</v>
      </c>
      <c r="F99">
        <f t="shared" si="9"/>
        <v>2.0976624684805215E-4</v>
      </c>
      <c r="G99">
        <f t="shared" si="10"/>
        <v>0.24022992479484689</v>
      </c>
    </row>
    <row r="100" spans="2:7" x14ac:dyDescent="0.35">
      <c r="C100">
        <f t="shared" si="11"/>
        <v>0.79999999999999993</v>
      </c>
      <c r="D100">
        <f t="shared" si="7"/>
        <v>9.6883315922626084E-2</v>
      </c>
      <c r="E100">
        <f t="shared" si="8"/>
        <v>4.1943040000000039E-4</v>
      </c>
      <c r="F100">
        <f t="shared" si="9"/>
        <v>4.0635807950753467E-5</v>
      </c>
      <c r="G100">
        <f t="shared" si="10"/>
        <v>4.6537215756444247E-2</v>
      </c>
    </row>
    <row r="101" spans="2:7" x14ac:dyDescent="0.35">
      <c r="C101">
        <f t="shared" si="11"/>
        <v>0.89999999999999991</v>
      </c>
      <c r="D101">
        <f t="shared" si="7"/>
        <v>1.2275640081700425E-2</v>
      </c>
      <c r="E101">
        <f t="shared" si="8"/>
        <v>5.3144100000000147E-5</v>
      </c>
      <c r="F101">
        <f t="shared" si="9"/>
        <v>6.5237784406589735E-7</v>
      </c>
      <c r="G101">
        <f t="shared" si="10"/>
        <v>7.4712058194614231E-4</v>
      </c>
    </row>
    <row r="102" spans="2:7" x14ac:dyDescent="0.35">
      <c r="C102">
        <f t="shared" si="11"/>
        <v>0.99999999999999989</v>
      </c>
      <c r="D102">
        <f t="shared" si="7"/>
        <v>3.5093768683515299E-62</v>
      </c>
      <c r="E102">
        <f t="shared" si="8"/>
        <v>1.5192908393215668E-64</v>
      </c>
      <c r="F102">
        <f t="shared" si="9"/>
        <v>5.3317641278134877E-126</v>
      </c>
      <c r="G102">
        <f t="shared" si="10"/>
        <v>6.1060790984943452E-123</v>
      </c>
    </row>
    <row r="105" spans="2:7" x14ac:dyDescent="0.35">
      <c r="E105">
        <f>SUM(F93:F102)</f>
        <v>8.7318949555177064E-4</v>
      </c>
    </row>
    <row r="108" spans="2:7" x14ac:dyDescent="0.35">
      <c r="B108" t="s">
        <v>44</v>
      </c>
    </row>
    <row r="109" spans="2:7" x14ac:dyDescent="0.35">
      <c r="C109">
        <f>0.1</f>
        <v>0.1</v>
      </c>
      <c r="D109">
        <f>G93</f>
        <v>1.1387297392869064E-7</v>
      </c>
      <c r="E109">
        <f>C109^6 * (1-C109)^4</f>
        <v>6.5610000000000048E-7</v>
      </c>
      <c r="F109">
        <f>D109*E109</f>
        <v>7.4712058194613979E-14</v>
      </c>
      <c r="G109">
        <f>F109/E$122</f>
        <v>7.5727987939075907E-11</v>
      </c>
    </row>
    <row r="110" spans="2:7" x14ac:dyDescent="0.35">
      <c r="C110">
        <f>C109+0.1</f>
        <v>0.2</v>
      </c>
      <c r="D110">
        <f t="shared" ref="D110:D118" si="12">G94</f>
        <v>1.817859990486104E-4</v>
      </c>
      <c r="E110">
        <f t="shared" ref="E110:E118" si="13">C110^6 * (1-C110)^4</f>
        <v>2.6214400000000028E-5</v>
      </c>
      <c r="F110">
        <f t="shared" ref="F110:F118" si="14">D110*E110</f>
        <v>4.7654108934598976E-9</v>
      </c>
      <c r="G110">
        <f t="shared" ref="G110:G118" si="15">F110/E$122</f>
        <v>4.8302106431688117E-6</v>
      </c>
    </row>
    <row r="111" spans="2:7" x14ac:dyDescent="0.35">
      <c r="C111">
        <f t="shared" ref="C111:C118" si="16">C110+0.1</f>
        <v>0.30000000000000004</v>
      </c>
      <c r="D111">
        <f t="shared" si="12"/>
        <v>8.104383135519623E-3</v>
      </c>
      <c r="E111">
        <f t="shared" si="13"/>
        <v>1.7503290000000008E-4</v>
      </c>
      <c r="F111">
        <f t="shared" si="14"/>
        <v>1.4185336829210933E-6</v>
      </c>
      <c r="G111">
        <f t="shared" si="15"/>
        <v>1.4378228123712114E-3</v>
      </c>
    </row>
    <row r="112" spans="2:7" x14ac:dyDescent="0.35">
      <c r="C112">
        <f t="shared" si="16"/>
        <v>0.4</v>
      </c>
      <c r="D112">
        <f t="shared" si="12"/>
        <v>7.4543621234870724E-2</v>
      </c>
      <c r="E112">
        <f t="shared" si="13"/>
        <v>5.3084160000000031E-4</v>
      </c>
      <c r="F112">
        <f t="shared" si="14"/>
        <v>3.9570855166112771E-5</v>
      </c>
      <c r="G112">
        <f t="shared" si="15"/>
        <v>4.0108937100254254E-2</v>
      </c>
    </row>
    <row r="113" spans="2:9" x14ac:dyDescent="0.35">
      <c r="C113">
        <f t="shared" si="16"/>
        <v>0.5</v>
      </c>
      <c r="D113">
        <f t="shared" si="12"/>
        <v>0.25227875212281703</v>
      </c>
      <c r="E113">
        <f t="shared" si="13"/>
        <v>9.765625E-4</v>
      </c>
      <c r="F113">
        <f t="shared" si="14"/>
        <v>2.4636596886993851E-4</v>
      </c>
      <c r="G113">
        <f t="shared" si="15"/>
        <v>0.2497160374110324</v>
      </c>
    </row>
    <row r="114" spans="2:9" x14ac:dyDescent="0.35">
      <c r="C114">
        <f t="shared" si="16"/>
        <v>0.6</v>
      </c>
      <c r="D114">
        <f t="shared" si="12"/>
        <v>0.37737708250153279</v>
      </c>
      <c r="E114">
        <f t="shared" si="13"/>
        <v>1.1943936000000004E-3</v>
      </c>
      <c r="F114">
        <f t="shared" si="14"/>
        <v>4.507367721265029E-4</v>
      </c>
      <c r="G114">
        <f t="shared" si="15"/>
        <v>0.45686586165758325</v>
      </c>
    </row>
    <row r="115" spans="2:9" x14ac:dyDescent="0.35">
      <c r="C115">
        <f t="shared" si="16"/>
        <v>0.7</v>
      </c>
      <c r="D115">
        <f t="shared" si="12"/>
        <v>0.24022992479484689</v>
      </c>
      <c r="E115">
        <f t="shared" si="13"/>
        <v>9.5295690000000012E-4</v>
      </c>
      <c r="F115">
        <f t="shared" si="14"/>
        <v>2.2892876441973046E-4</v>
      </c>
      <c r="G115">
        <f t="shared" si="15"/>
        <v>0.23204172298032985</v>
      </c>
    </row>
    <row r="116" spans="2:9" x14ac:dyDescent="0.35">
      <c r="C116">
        <f t="shared" si="16"/>
        <v>0.79999999999999993</v>
      </c>
      <c r="D116">
        <f t="shared" si="12"/>
        <v>4.6537215756444247E-2</v>
      </c>
      <c r="E116">
        <f t="shared" si="13"/>
        <v>4.1943040000000039E-4</v>
      </c>
      <c r="F116">
        <f t="shared" si="14"/>
        <v>1.951912301961173E-5</v>
      </c>
      <c r="G116">
        <f t="shared" si="15"/>
        <v>1.9784542794419442E-2</v>
      </c>
    </row>
    <row r="117" spans="2:9" x14ac:dyDescent="0.35">
      <c r="C117">
        <f t="shared" si="16"/>
        <v>0.89999999999999991</v>
      </c>
      <c r="D117">
        <f t="shared" si="12"/>
        <v>7.4712058194614231E-4</v>
      </c>
      <c r="E117">
        <f t="shared" si="13"/>
        <v>5.3144100000000147E-5</v>
      </c>
      <c r="F117">
        <f t="shared" si="14"/>
        <v>3.9705050919004093E-8</v>
      </c>
      <c r="G117">
        <f t="shared" si="15"/>
        <v>4.0244957638330691E-5</v>
      </c>
    </row>
    <row r="118" spans="2:9" x14ac:dyDescent="0.35">
      <c r="C118">
        <f t="shared" si="16"/>
        <v>0.99999999999999989</v>
      </c>
      <c r="D118">
        <f t="shared" si="12"/>
        <v>6.1060790984943452E-123</v>
      </c>
      <c r="E118">
        <f t="shared" si="13"/>
        <v>1.5192908393215668E-64</v>
      </c>
      <c r="F118">
        <f t="shared" si="14"/>
        <v>9.2769100385153496E-187</v>
      </c>
      <c r="G118">
        <f t="shared" si="15"/>
        <v>9.4030568623690746E-184</v>
      </c>
    </row>
    <row r="122" spans="2:9" x14ac:dyDescent="0.35">
      <c r="E122">
        <f>SUM(F109:F118)</f>
        <v>9.8658448782134212E-4</v>
      </c>
    </row>
    <row r="126" spans="2:9" x14ac:dyDescent="0.35">
      <c r="B126" t="s">
        <v>45</v>
      </c>
    </row>
    <row r="127" spans="2:9" x14ac:dyDescent="0.35">
      <c r="B127" t="s">
        <v>46</v>
      </c>
      <c r="C127" t="s">
        <v>34</v>
      </c>
      <c r="D127" t="s">
        <v>47</v>
      </c>
      <c r="E127" t="s">
        <v>48</v>
      </c>
      <c r="F127" t="s">
        <v>35</v>
      </c>
    </row>
    <row r="128" spans="2:9" x14ac:dyDescent="0.35">
      <c r="C128">
        <v>0</v>
      </c>
      <c r="D128">
        <f>1/101</f>
        <v>9.9009900990099011E-3</v>
      </c>
      <c r="E128">
        <v>0</v>
      </c>
      <c r="F128">
        <f>D128*E128</f>
        <v>0</v>
      </c>
      <c r="G128">
        <f>F128/I$128</f>
        <v>0</v>
      </c>
      <c r="I128">
        <f>SUM(F128:F228)</f>
        <v>8.756873611889161E-3</v>
      </c>
    </row>
    <row r="129" spans="3:7" x14ac:dyDescent="0.35">
      <c r="C129">
        <f>C128+1</f>
        <v>1</v>
      </c>
      <c r="D129">
        <f t="shared" ref="D129:D192" si="17">1/101</f>
        <v>9.9009900990099011E-3</v>
      </c>
      <c r="E129">
        <v>0</v>
      </c>
      <c r="F129">
        <f t="shared" ref="F129:F192" si="18">D129*E129</f>
        <v>0</v>
      </c>
      <c r="G129">
        <f t="shared" ref="G129:G192" si="19">F129/I$128</f>
        <v>0</v>
      </c>
    </row>
    <row r="130" spans="3:7" x14ac:dyDescent="0.35">
      <c r="C130">
        <f t="shared" ref="C130:C193" si="20">C129+1</f>
        <v>2</v>
      </c>
      <c r="D130">
        <f t="shared" si="17"/>
        <v>9.9009900990099011E-3</v>
      </c>
      <c r="E130">
        <v>0</v>
      </c>
      <c r="F130">
        <f t="shared" si="18"/>
        <v>0</v>
      </c>
      <c r="G130">
        <f t="shared" si="19"/>
        <v>0</v>
      </c>
    </row>
    <row r="131" spans="3:7" x14ac:dyDescent="0.35">
      <c r="C131">
        <f t="shared" si="20"/>
        <v>3</v>
      </c>
      <c r="D131">
        <f t="shared" si="17"/>
        <v>9.9009900990099011E-3</v>
      </c>
      <c r="E131">
        <v>0</v>
      </c>
      <c r="F131">
        <f t="shared" si="18"/>
        <v>0</v>
      </c>
      <c r="G131">
        <f t="shared" si="19"/>
        <v>0</v>
      </c>
    </row>
    <row r="132" spans="3:7" x14ac:dyDescent="0.35">
      <c r="C132">
        <f t="shared" si="20"/>
        <v>4</v>
      </c>
      <c r="D132">
        <f t="shared" si="17"/>
        <v>9.9009900990099011E-3</v>
      </c>
      <c r="E132">
        <v>0</v>
      </c>
      <c r="F132">
        <f t="shared" si="18"/>
        <v>0</v>
      </c>
      <c r="G132">
        <f t="shared" si="19"/>
        <v>0</v>
      </c>
    </row>
    <row r="133" spans="3:7" x14ac:dyDescent="0.35">
      <c r="C133">
        <f t="shared" si="20"/>
        <v>5</v>
      </c>
      <c r="D133">
        <f t="shared" si="17"/>
        <v>9.9009900990099011E-3</v>
      </c>
      <c r="E133">
        <v>0</v>
      </c>
      <c r="F133">
        <f t="shared" si="18"/>
        <v>0</v>
      </c>
      <c r="G133">
        <f t="shared" si="19"/>
        <v>0</v>
      </c>
    </row>
    <row r="134" spans="3:7" x14ac:dyDescent="0.35">
      <c r="C134">
        <f t="shared" si="20"/>
        <v>6</v>
      </c>
      <c r="D134">
        <f t="shared" si="17"/>
        <v>9.9009900990099011E-3</v>
      </c>
      <c r="E134">
        <v>0</v>
      </c>
      <c r="F134">
        <f t="shared" si="18"/>
        <v>0</v>
      </c>
      <c r="G134">
        <f t="shared" si="19"/>
        <v>0</v>
      </c>
    </row>
    <row r="135" spans="3:7" x14ac:dyDescent="0.35">
      <c r="C135">
        <f t="shared" si="20"/>
        <v>7</v>
      </c>
      <c r="D135">
        <f t="shared" si="17"/>
        <v>9.9009900990099011E-3</v>
      </c>
      <c r="E135">
        <v>0</v>
      </c>
      <c r="F135">
        <f t="shared" si="18"/>
        <v>0</v>
      </c>
      <c r="G135">
        <f t="shared" si="19"/>
        <v>0</v>
      </c>
    </row>
    <row r="136" spans="3:7" x14ac:dyDescent="0.35">
      <c r="C136">
        <f t="shared" si="20"/>
        <v>8</v>
      </c>
      <c r="D136">
        <f t="shared" si="17"/>
        <v>9.9009900990099011E-3</v>
      </c>
      <c r="E136">
        <v>0</v>
      </c>
      <c r="F136">
        <f t="shared" si="18"/>
        <v>0</v>
      </c>
      <c r="G136">
        <f t="shared" si="19"/>
        <v>0</v>
      </c>
    </row>
    <row r="137" spans="3:7" x14ac:dyDescent="0.35">
      <c r="C137">
        <f t="shared" si="20"/>
        <v>9</v>
      </c>
      <c r="D137">
        <f t="shared" si="17"/>
        <v>9.9009900990099011E-3</v>
      </c>
      <c r="E137">
        <v>0</v>
      </c>
      <c r="F137">
        <f t="shared" si="18"/>
        <v>0</v>
      </c>
      <c r="G137">
        <f t="shared" si="19"/>
        <v>0</v>
      </c>
    </row>
    <row r="138" spans="3:7" x14ac:dyDescent="0.35">
      <c r="C138">
        <f t="shared" si="20"/>
        <v>10</v>
      </c>
      <c r="D138">
        <f t="shared" si="17"/>
        <v>9.9009900990099011E-3</v>
      </c>
      <c r="E138">
        <v>0</v>
      </c>
      <c r="F138">
        <f t="shared" si="18"/>
        <v>0</v>
      </c>
      <c r="G138">
        <f t="shared" si="19"/>
        <v>0</v>
      </c>
    </row>
    <row r="139" spans="3:7" x14ac:dyDescent="0.35">
      <c r="C139">
        <f t="shared" si="20"/>
        <v>11</v>
      </c>
      <c r="D139">
        <f t="shared" si="17"/>
        <v>9.9009900990099011E-3</v>
      </c>
      <c r="E139">
        <v>0</v>
      </c>
      <c r="F139">
        <f t="shared" si="18"/>
        <v>0</v>
      </c>
      <c r="G139">
        <f t="shared" si="19"/>
        <v>0</v>
      </c>
    </row>
    <row r="140" spans="3:7" x14ac:dyDescent="0.35">
      <c r="C140">
        <f t="shared" si="20"/>
        <v>12</v>
      </c>
      <c r="D140">
        <f t="shared" si="17"/>
        <v>9.9009900990099011E-3</v>
      </c>
      <c r="E140">
        <v>0</v>
      </c>
      <c r="F140">
        <f t="shared" si="18"/>
        <v>0</v>
      </c>
      <c r="G140">
        <f t="shared" si="19"/>
        <v>0</v>
      </c>
    </row>
    <row r="141" spans="3:7" x14ac:dyDescent="0.35">
      <c r="C141">
        <f t="shared" si="20"/>
        <v>13</v>
      </c>
      <c r="D141">
        <f t="shared" si="17"/>
        <v>9.9009900990099011E-3</v>
      </c>
      <c r="E141">
        <v>0</v>
      </c>
      <c r="F141">
        <f t="shared" si="18"/>
        <v>0</v>
      </c>
      <c r="G141">
        <f t="shared" si="19"/>
        <v>0</v>
      </c>
    </row>
    <row r="142" spans="3:7" x14ac:dyDescent="0.35">
      <c r="C142">
        <f t="shared" si="20"/>
        <v>14</v>
      </c>
      <c r="D142">
        <f t="shared" si="17"/>
        <v>9.9009900990099011E-3</v>
      </c>
      <c r="E142">
        <v>0</v>
      </c>
      <c r="F142">
        <f t="shared" si="18"/>
        <v>0</v>
      </c>
      <c r="G142">
        <f t="shared" si="19"/>
        <v>0</v>
      </c>
    </row>
    <row r="143" spans="3:7" x14ac:dyDescent="0.35">
      <c r="C143">
        <f t="shared" si="20"/>
        <v>15</v>
      </c>
      <c r="D143">
        <f t="shared" si="17"/>
        <v>9.9009900990099011E-3</v>
      </c>
      <c r="E143">
        <v>0</v>
      </c>
      <c r="F143">
        <f t="shared" si="18"/>
        <v>0</v>
      </c>
      <c r="G143">
        <f t="shared" si="19"/>
        <v>0</v>
      </c>
    </row>
    <row r="144" spans="3:7" x14ac:dyDescent="0.35">
      <c r="C144">
        <f t="shared" si="20"/>
        <v>16</v>
      </c>
      <c r="D144">
        <f t="shared" si="17"/>
        <v>9.9009900990099011E-3</v>
      </c>
      <c r="E144">
        <v>0</v>
      </c>
      <c r="F144">
        <f t="shared" si="18"/>
        <v>0</v>
      </c>
      <c r="G144">
        <f t="shared" si="19"/>
        <v>0</v>
      </c>
    </row>
    <row r="145" spans="3:7" x14ac:dyDescent="0.35">
      <c r="C145">
        <f t="shared" si="20"/>
        <v>17</v>
      </c>
      <c r="D145">
        <f t="shared" si="17"/>
        <v>9.9009900990099011E-3</v>
      </c>
      <c r="E145">
        <v>0</v>
      </c>
      <c r="F145">
        <f t="shared" si="18"/>
        <v>0</v>
      </c>
      <c r="G145">
        <f t="shared" si="19"/>
        <v>0</v>
      </c>
    </row>
    <row r="146" spans="3:7" x14ac:dyDescent="0.35">
      <c r="C146">
        <f t="shared" si="20"/>
        <v>18</v>
      </c>
      <c r="D146">
        <f t="shared" si="17"/>
        <v>9.9009900990099011E-3</v>
      </c>
      <c r="E146">
        <v>0</v>
      </c>
      <c r="F146">
        <f t="shared" si="18"/>
        <v>0</v>
      </c>
      <c r="G146">
        <f t="shared" si="19"/>
        <v>0</v>
      </c>
    </row>
    <row r="147" spans="3:7" x14ac:dyDescent="0.35">
      <c r="C147">
        <f t="shared" si="20"/>
        <v>19</v>
      </c>
      <c r="D147">
        <f t="shared" si="17"/>
        <v>9.9009900990099011E-3</v>
      </c>
      <c r="E147">
        <v>0</v>
      </c>
      <c r="F147">
        <f t="shared" si="18"/>
        <v>0</v>
      </c>
      <c r="G147">
        <f t="shared" si="19"/>
        <v>0</v>
      </c>
    </row>
    <row r="148" spans="3:7" x14ac:dyDescent="0.35">
      <c r="C148">
        <f t="shared" si="20"/>
        <v>20</v>
      </c>
      <c r="D148">
        <f t="shared" si="17"/>
        <v>9.9009900990099011E-3</v>
      </c>
      <c r="E148">
        <v>0</v>
      </c>
      <c r="F148">
        <f t="shared" si="18"/>
        <v>0</v>
      </c>
      <c r="G148">
        <f t="shared" si="19"/>
        <v>0</v>
      </c>
    </row>
    <row r="149" spans="3:7" x14ac:dyDescent="0.35">
      <c r="C149">
        <f t="shared" si="20"/>
        <v>21</v>
      </c>
      <c r="D149">
        <f t="shared" si="17"/>
        <v>9.9009900990099011E-3</v>
      </c>
      <c r="E149">
        <v>0</v>
      </c>
      <c r="F149">
        <f t="shared" si="18"/>
        <v>0</v>
      </c>
      <c r="G149">
        <f t="shared" si="19"/>
        <v>0</v>
      </c>
    </row>
    <row r="150" spans="3:7" x14ac:dyDescent="0.35">
      <c r="C150">
        <f t="shared" si="20"/>
        <v>22</v>
      </c>
      <c r="D150">
        <f t="shared" si="17"/>
        <v>9.9009900990099011E-3</v>
      </c>
      <c r="E150">
        <v>0</v>
      </c>
      <c r="F150">
        <f t="shared" si="18"/>
        <v>0</v>
      </c>
      <c r="G150">
        <f t="shared" si="19"/>
        <v>0</v>
      </c>
    </row>
    <row r="151" spans="3:7" x14ac:dyDescent="0.35">
      <c r="C151">
        <f t="shared" si="20"/>
        <v>23</v>
      </c>
      <c r="D151">
        <f t="shared" si="17"/>
        <v>9.9009900990099011E-3</v>
      </c>
      <c r="E151">
        <v>0</v>
      </c>
      <c r="F151">
        <f t="shared" si="18"/>
        <v>0</v>
      </c>
      <c r="G151">
        <f t="shared" si="19"/>
        <v>0</v>
      </c>
    </row>
    <row r="152" spans="3:7" x14ac:dyDescent="0.35">
      <c r="C152">
        <f t="shared" si="20"/>
        <v>24</v>
      </c>
      <c r="D152">
        <f t="shared" si="17"/>
        <v>9.9009900990099011E-3</v>
      </c>
      <c r="E152">
        <v>0</v>
      </c>
      <c r="F152">
        <f t="shared" si="18"/>
        <v>0</v>
      </c>
      <c r="G152">
        <f t="shared" si="19"/>
        <v>0</v>
      </c>
    </row>
    <row r="153" spans="3:7" x14ac:dyDescent="0.35">
      <c r="C153">
        <f t="shared" si="20"/>
        <v>25</v>
      </c>
      <c r="D153">
        <f t="shared" si="17"/>
        <v>9.9009900990099011E-3</v>
      </c>
      <c r="E153">
        <v>0</v>
      </c>
      <c r="F153">
        <f t="shared" si="18"/>
        <v>0</v>
      </c>
      <c r="G153">
        <f t="shared" si="19"/>
        <v>0</v>
      </c>
    </row>
    <row r="154" spans="3:7" x14ac:dyDescent="0.35">
      <c r="C154">
        <f t="shared" si="20"/>
        <v>26</v>
      </c>
      <c r="D154">
        <f t="shared" si="17"/>
        <v>9.9009900990099011E-3</v>
      </c>
      <c r="E154">
        <v>0</v>
      </c>
      <c r="F154">
        <f t="shared" si="18"/>
        <v>0</v>
      </c>
      <c r="G154">
        <f t="shared" si="19"/>
        <v>0</v>
      </c>
    </row>
    <row r="155" spans="3:7" x14ac:dyDescent="0.35">
      <c r="C155">
        <f t="shared" si="20"/>
        <v>27</v>
      </c>
      <c r="D155">
        <f t="shared" si="17"/>
        <v>9.9009900990099011E-3</v>
      </c>
      <c r="E155">
        <v>0</v>
      </c>
      <c r="F155">
        <f t="shared" si="18"/>
        <v>0</v>
      </c>
      <c r="G155">
        <f t="shared" si="19"/>
        <v>0</v>
      </c>
    </row>
    <row r="156" spans="3:7" x14ac:dyDescent="0.35">
      <c r="C156">
        <f t="shared" si="20"/>
        <v>28</v>
      </c>
      <c r="D156">
        <f t="shared" si="17"/>
        <v>9.9009900990099011E-3</v>
      </c>
      <c r="E156">
        <v>0</v>
      </c>
      <c r="F156">
        <f t="shared" si="18"/>
        <v>0</v>
      </c>
      <c r="G156">
        <f t="shared" si="19"/>
        <v>0</v>
      </c>
    </row>
    <row r="157" spans="3:7" x14ac:dyDescent="0.35">
      <c r="C157">
        <f t="shared" si="20"/>
        <v>29</v>
      </c>
      <c r="D157">
        <f t="shared" si="17"/>
        <v>9.9009900990099011E-3</v>
      </c>
      <c r="E157">
        <v>0</v>
      </c>
      <c r="F157">
        <f t="shared" si="18"/>
        <v>0</v>
      </c>
      <c r="G157">
        <f t="shared" si="19"/>
        <v>0</v>
      </c>
    </row>
    <row r="158" spans="3:7" x14ac:dyDescent="0.35">
      <c r="C158">
        <f t="shared" si="20"/>
        <v>30</v>
      </c>
      <c r="D158">
        <f t="shared" si="17"/>
        <v>9.9009900990099011E-3</v>
      </c>
      <c r="E158">
        <v>0</v>
      </c>
      <c r="F158">
        <f t="shared" si="18"/>
        <v>0</v>
      </c>
      <c r="G158">
        <f t="shared" si="19"/>
        <v>0</v>
      </c>
    </row>
    <row r="159" spans="3:7" x14ac:dyDescent="0.35">
      <c r="C159">
        <f t="shared" si="20"/>
        <v>31</v>
      </c>
      <c r="D159">
        <f t="shared" si="17"/>
        <v>9.9009900990099011E-3</v>
      </c>
      <c r="E159">
        <v>0</v>
      </c>
      <c r="F159">
        <f t="shared" si="18"/>
        <v>0</v>
      </c>
      <c r="G159">
        <f t="shared" si="19"/>
        <v>0</v>
      </c>
    </row>
    <row r="160" spans="3:7" x14ac:dyDescent="0.35">
      <c r="C160">
        <f t="shared" si="20"/>
        <v>32</v>
      </c>
      <c r="D160">
        <f t="shared" si="17"/>
        <v>9.9009900990099011E-3</v>
      </c>
      <c r="E160">
        <v>0</v>
      </c>
      <c r="F160">
        <f t="shared" si="18"/>
        <v>0</v>
      </c>
      <c r="G160">
        <f t="shared" si="19"/>
        <v>0</v>
      </c>
    </row>
    <row r="161" spans="3:7" x14ac:dyDescent="0.35">
      <c r="C161">
        <f t="shared" si="20"/>
        <v>33</v>
      </c>
      <c r="D161">
        <f t="shared" si="17"/>
        <v>9.9009900990099011E-3</v>
      </c>
      <c r="E161">
        <v>0</v>
      </c>
      <c r="F161">
        <f t="shared" si="18"/>
        <v>0</v>
      </c>
      <c r="G161">
        <f t="shared" si="19"/>
        <v>0</v>
      </c>
    </row>
    <row r="162" spans="3:7" x14ac:dyDescent="0.35">
      <c r="C162">
        <f t="shared" si="20"/>
        <v>34</v>
      </c>
      <c r="D162">
        <f t="shared" si="17"/>
        <v>9.9009900990099011E-3</v>
      </c>
      <c r="E162">
        <v>0</v>
      </c>
      <c r="F162">
        <f t="shared" si="18"/>
        <v>0</v>
      </c>
      <c r="G162">
        <f t="shared" si="19"/>
        <v>0</v>
      </c>
    </row>
    <row r="163" spans="3:7" x14ac:dyDescent="0.35">
      <c r="C163">
        <f t="shared" si="20"/>
        <v>35</v>
      </c>
      <c r="D163">
        <f t="shared" si="17"/>
        <v>9.9009900990099011E-3</v>
      </c>
      <c r="E163">
        <v>0</v>
      </c>
      <c r="F163">
        <f t="shared" si="18"/>
        <v>0</v>
      </c>
      <c r="G163">
        <f t="shared" si="19"/>
        <v>0</v>
      </c>
    </row>
    <row r="164" spans="3:7" x14ac:dyDescent="0.35">
      <c r="C164">
        <f t="shared" si="20"/>
        <v>36</v>
      </c>
      <c r="D164">
        <f t="shared" si="17"/>
        <v>9.9009900990099011E-3</v>
      </c>
      <c r="E164">
        <v>0</v>
      </c>
      <c r="F164">
        <f t="shared" si="18"/>
        <v>0</v>
      </c>
      <c r="G164">
        <f t="shared" si="19"/>
        <v>0</v>
      </c>
    </row>
    <row r="165" spans="3:7" x14ac:dyDescent="0.35">
      <c r="C165">
        <f t="shared" si="20"/>
        <v>37</v>
      </c>
      <c r="D165">
        <f t="shared" si="17"/>
        <v>9.9009900990099011E-3</v>
      </c>
      <c r="E165">
        <v>0</v>
      </c>
      <c r="F165">
        <f t="shared" si="18"/>
        <v>0</v>
      </c>
      <c r="G165">
        <f t="shared" si="19"/>
        <v>0</v>
      </c>
    </row>
    <row r="166" spans="3:7" x14ac:dyDescent="0.35">
      <c r="C166">
        <f t="shared" si="20"/>
        <v>38</v>
      </c>
      <c r="D166">
        <f t="shared" si="17"/>
        <v>9.9009900990099011E-3</v>
      </c>
      <c r="E166">
        <v>0</v>
      </c>
      <c r="F166">
        <f t="shared" si="18"/>
        <v>0</v>
      </c>
      <c r="G166">
        <f t="shared" si="19"/>
        <v>0</v>
      </c>
    </row>
    <row r="167" spans="3:7" x14ac:dyDescent="0.35">
      <c r="C167">
        <f t="shared" si="20"/>
        <v>39</v>
      </c>
      <c r="D167">
        <f t="shared" si="17"/>
        <v>9.9009900990099011E-3</v>
      </c>
      <c r="E167">
        <v>0</v>
      </c>
      <c r="F167">
        <f t="shared" si="18"/>
        <v>0</v>
      </c>
      <c r="G167">
        <f t="shared" si="19"/>
        <v>0</v>
      </c>
    </row>
    <row r="168" spans="3:7" x14ac:dyDescent="0.35">
      <c r="C168">
        <f t="shared" si="20"/>
        <v>40</v>
      </c>
      <c r="D168">
        <f t="shared" si="17"/>
        <v>9.9009900990099011E-3</v>
      </c>
      <c r="E168">
        <v>0</v>
      </c>
      <c r="F168">
        <f t="shared" si="18"/>
        <v>0</v>
      </c>
      <c r="G168">
        <f t="shared" si="19"/>
        <v>0</v>
      </c>
    </row>
    <row r="169" spans="3:7" x14ac:dyDescent="0.35">
      <c r="C169">
        <f t="shared" si="20"/>
        <v>41</v>
      </c>
      <c r="D169">
        <f t="shared" si="17"/>
        <v>9.9009900990099011E-3</v>
      </c>
      <c r="E169">
        <v>0</v>
      </c>
      <c r="F169">
        <f t="shared" si="18"/>
        <v>0</v>
      </c>
      <c r="G169">
        <f t="shared" si="19"/>
        <v>0</v>
      </c>
    </row>
    <row r="170" spans="3:7" x14ac:dyDescent="0.35">
      <c r="C170">
        <f t="shared" si="20"/>
        <v>42</v>
      </c>
      <c r="D170">
        <f t="shared" si="17"/>
        <v>9.9009900990099011E-3</v>
      </c>
      <c r="E170">
        <f>1/C170</f>
        <v>2.3809523809523808E-2</v>
      </c>
      <c r="F170">
        <f t="shared" si="18"/>
        <v>2.3573785950023574E-4</v>
      </c>
      <c r="G170">
        <f t="shared" si="19"/>
        <v>2.692032224607829E-2</v>
      </c>
    </row>
    <row r="171" spans="3:7" x14ac:dyDescent="0.35">
      <c r="C171">
        <f t="shared" si="20"/>
        <v>43</v>
      </c>
      <c r="D171">
        <f t="shared" si="17"/>
        <v>9.9009900990099011E-3</v>
      </c>
      <c r="E171">
        <f t="shared" ref="E171:E228" si="21">1/C171</f>
        <v>2.3255813953488372E-2</v>
      </c>
      <c r="F171">
        <f t="shared" si="18"/>
        <v>2.3025558369790466E-4</v>
      </c>
      <c r="G171">
        <f t="shared" si="19"/>
        <v>2.629426824035554E-2</v>
      </c>
    </row>
    <row r="172" spans="3:7" x14ac:dyDescent="0.35">
      <c r="C172">
        <f t="shared" si="20"/>
        <v>44</v>
      </c>
      <c r="D172">
        <f t="shared" si="17"/>
        <v>9.9009900990099011E-3</v>
      </c>
      <c r="E172">
        <f>1/C172</f>
        <v>2.2727272727272728E-2</v>
      </c>
      <c r="F172">
        <f t="shared" si="18"/>
        <v>2.2502250225022504E-4</v>
      </c>
      <c r="G172">
        <f t="shared" si="19"/>
        <v>2.5696671234892915E-2</v>
      </c>
    </row>
    <row r="173" spans="3:7" x14ac:dyDescent="0.35">
      <c r="C173">
        <f t="shared" si="20"/>
        <v>45</v>
      </c>
      <c r="D173">
        <f t="shared" si="17"/>
        <v>9.9009900990099011E-3</v>
      </c>
      <c r="E173">
        <f t="shared" si="21"/>
        <v>2.2222222222222223E-2</v>
      </c>
      <c r="F173">
        <f t="shared" si="18"/>
        <v>2.2002200220022004E-4</v>
      </c>
      <c r="G173">
        <f t="shared" si="19"/>
        <v>2.5125634096339743E-2</v>
      </c>
    </row>
    <row r="174" spans="3:7" x14ac:dyDescent="0.35">
      <c r="C174">
        <f t="shared" si="20"/>
        <v>46</v>
      </c>
      <c r="D174">
        <f t="shared" si="17"/>
        <v>9.9009900990099011E-3</v>
      </c>
      <c r="E174">
        <f t="shared" si="21"/>
        <v>2.1739130434782608E-2</v>
      </c>
      <c r="F174">
        <f t="shared" si="18"/>
        <v>2.1523891519586742E-4</v>
      </c>
      <c r="G174">
        <f t="shared" si="19"/>
        <v>2.4579424659462789E-2</v>
      </c>
    </row>
    <row r="175" spans="3:7" x14ac:dyDescent="0.35">
      <c r="C175">
        <f t="shared" si="20"/>
        <v>47</v>
      </c>
      <c r="D175">
        <f t="shared" si="17"/>
        <v>9.9009900990099011E-3</v>
      </c>
      <c r="E175">
        <f t="shared" si="21"/>
        <v>2.1276595744680851E-2</v>
      </c>
      <c r="F175">
        <f t="shared" si="18"/>
        <v>2.106593638087213E-4</v>
      </c>
      <c r="G175">
        <f t="shared" si="19"/>
        <v>2.4056458177346557E-2</v>
      </c>
    </row>
    <row r="176" spans="3:7" x14ac:dyDescent="0.35">
      <c r="C176">
        <f t="shared" si="20"/>
        <v>48</v>
      </c>
      <c r="D176">
        <f t="shared" si="17"/>
        <v>9.9009900990099011E-3</v>
      </c>
      <c r="E176">
        <f t="shared" si="21"/>
        <v>2.0833333333333332E-2</v>
      </c>
      <c r="F176">
        <f t="shared" si="18"/>
        <v>2.0627062706270627E-4</v>
      </c>
      <c r="G176">
        <f t="shared" si="19"/>
        <v>2.3555281965318507E-2</v>
      </c>
    </row>
    <row r="177" spans="3:7" x14ac:dyDescent="0.35">
      <c r="C177">
        <f t="shared" si="20"/>
        <v>49</v>
      </c>
      <c r="D177">
        <f t="shared" si="17"/>
        <v>9.9009900990099011E-3</v>
      </c>
      <c r="E177">
        <f t="shared" si="21"/>
        <v>2.0408163265306121E-2</v>
      </c>
      <c r="F177">
        <f t="shared" si="18"/>
        <v>2.0206102242877348E-4</v>
      </c>
      <c r="G177">
        <f t="shared" si="19"/>
        <v>2.3074561925209965E-2</v>
      </c>
    </row>
    <row r="178" spans="3:7" x14ac:dyDescent="0.35">
      <c r="C178">
        <f t="shared" si="20"/>
        <v>50</v>
      </c>
      <c r="D178">
        <f t="shared" si="17"/>
        <v>9.9009900990099011E-3</v>
      </c>
      <c r="E178">
        <f t="shared" si="21"/>
        <v>0.02</v>
      </c>
      <c r="F178">
        <f t="shared" si="18"/>
        <v>1.9801980198019803E-4</v>
      </c>
      <c r="G178">
        <f t="shared" si="19"/>
        <v>2.2613070686705768E-2</v>
      </c>
    </row>
    <row r="179" spans="3:7" x14ac:dyDescent="0.35">
      <c r="C179">
        <f t="shared" si="20"/>
        <v>51</v>
      </c>
      <c r="D179">
        <f t="shared" si="17"/>
        <v>9.9009900990099011E-3</v>
      </c>
      <c r="E179">
        <f t="shared" si="21"/>
        <v>1.9607843137254902E-2</v>
      </c>
      <c r="F179">
        <f t="shared" si="18"/>
        <v>1.9413706076490002E-4</v>
      </c>
      <c r="G179">
        <f t="shared" si="19"/>
        <v>2.216967714382918E-2</v>
      </c>
    </row>
    <row r="180" spans="3:7" x14ac:dyDescent="0.35">
      <c r="C180">
        <f t="shared" si="20"/>
        <v>52</v>
      </c>
      <c r="D180">
        <f t="shared" si="17"/>
        <v>9.9009900990099011E-3</v>
      </c>
      <c r="E180">
        <f t="shared" si="21"/>
        <v>1.9230769230769232E-2</v>
      </c>
      <c r="F180">
        <f t="shared" si="18"/>
        <v>1.9040365575019041E-4</v>
      </c>
      <c r="G180">
        <f t="shared" si="19"/>
        <v>2.1743337198755545E-2</v>
      </c>
    </row>
    <row r="181" spans="3:7" x14ac:dyDescent="0.35">
      <c r="C181">
        <f t="shared" si="20"/>
        <v>53</v>
      </c>
      <c r="D181">
        <f t="shared" si="17"/>
        <v>9.9009900990099011E-3</v>
      </c>
      <c r="E181">
        <f t="shared" si="21"/>
        <v>1.8867924528301886E-2</v>
      </c>
      <c r="F181">
        <f t="shared" si="18"/>
        <v>1.8681113394358303E-4</v>
      </c>
      <c r="G181">
        <f t="shared" si="19"/>
        <v>2.1333085553496004E-2</v>
      </c>
    </row>
    <row r="182" spans="3:7" x14ac:dyDescent="0.35">
      <c r="C182">
        <f t="shared" si="20"/>
        <v>54</v>
      </c>
      <c r="D182">
        <f t="shared" si="17"/>
        <v>9.9009900990099011E-3</v>
      </c>
      <c r="E182">
        <f t="shared" si="21"/>
        <v>1.8518518518518517E-2</v>
      </c>
      <c r="F182">
        <f t="shared" si="18"/>
        <v>1.8335166850018335E-4</v>
      </c>
      <c r="G182">
        <f t="shared" si="19"/>
        <v>2.0938028413616448E-2</v>
      </c>
    </row>
    <row r="183" spans="3:7" x14ac:dyDescent="0.35">
      <c r="C183">
        <f t="shared" si="20"/>
        <v>55</v>
      </c>
      <c r="D183">
        <f t="shared" si="17"/>
        <v>9.9009900990099011E-3</v>
      </c>
      <c r="E183">
        <f t="shared" si="21"/>
        <v>1.8181818181818181E-2</v>
      </c>
      <c r="F183">
        <f t="shared" si="18"/>
        <v>1.8001800180018001E-4</v>
      </c>
      <c r="G183">
        <f t="shared" si="19"/>
        <v>2.0557336987914329E-2</v>
      </c>
    </row>
    <row r="184" spans="3:7" x14ac:dyDescent="0.35">
      <c r="C184">
        <f t="shared" si="20"/>
        <v>56</v>
      </c>
      <c r="D184">
        <f t="shared" si="17"/>
        <v>9.9009900990099011E-3</v>
      </c>
      <c r="E184">
        <f t="shared" si="21"/>
        <v>1.7857142857142856E-2</v>
      </c>
      <c r="F184">
        <f t="shared" si="18"/>
        <v>1.7680339462517678E-4</v>
      </c>
      <c r="G184">
        <f t="shared" si="19"/>
        <v>2.0190241684558716E-2</v>
      </c>
    </row>
    <row r="185" spans="3:7" x14ac:dyDescent="0.35">
      <c r="C185">
        <f t="shared" si="20"/>
        <v>57</v>
      </c>
      <c r="D185">
        <f t="shared" si="17"/>
        <v>9.9009900990099011E-3</v>
      </c>
      <c r="E185">
        <f t="shared" si="21"/>
        <v>1.7543859649122806E-2</v>
      </c>
      <c r="F185">
        <f t="shared" si="18"/>
        <v>1.7370158068438421E-4</v>
      </c>
      <c r="G185">
        <f t="shared" si="19"/>
        <v>1.9836026918162952E-2</v>
      </c>
    </row>
    <row r="186" spans="3:7" x14ac:dyDescent="0.35">
      <c r="C186">
        <f t="shared" si="20"/>
        <v>58</v>
      </c>
      <c r="D186">
        <f t="shared" si="17"/>
        <v>9.9009900990099011E-3</v>
      </c>
      <c r="E186">
        <f t="shared" si="21"/>
        <v>1.7241379310344827E-2</v>
      </c>
      <c r="F186">
        <f t="shared" si="18"/>
        <v>1.707067258449983E-4</v>
      </c>
      <c r="G186">
        <f t="shared" si="19"/>
        <v>1.9494026454056693E-2</v>
      </c>
    </row>
    <row r="187" spans="3:7" x14ac:dyDescent="0.35">
      <c r="C187">
        <f t="shared" si="20"/>
        <v>59</v>
      </c>
      <c r="D187">
        <f t="shared" si="17"/>
        <v>9.9009900990099011E-3</v>
      </c>
      <c r="E187">
        <f t="shared" si="21"/>
        <v>1.6949152542372881E-2</v>
      </c>
      <c r="F187">
        <f t="shared" si="18"/>
        <v>1.678133915086424E-4</v>
      </c>
      <c r="G187">
        <f t="shared" si="19"/>
        <v>1.9163619226021836E-2</v>
      </c>
    </row>
    <row r="188" spans="3:7" x14ac:dyDescent="0.35">
      <c r="C188">
        <f t="shared" si="20"/>
        <v>60</v>
      </c>
      <c r="D188">
        <f t="shared" si="17"/>
        <v>9.9009900990099011E-3</v>
      </c>
      <c r="E188">
        <f t="shared" si="21"/>
        <v>1.6666666666666666E-2</v>
      </c>
      <c r="F188">
        <f t="shared" si="18"/>
        <v>1.6501650165016502E-4</v>
      </c>
      <c r="G188">
        <f t="shared" si="19"/>
        <v>1.8844225572254805E-2</v>
      </c>
    </row>
    <row r="189" spans="3:7" x14ac:dyDescent="0.35">
      <c r="C189">
        <f t="shared" si="20"/>
        <v>61</v>
      </c>
      <c r="D189">
        <f t="shared" si="17"/>
        <v>9.9009900990099011E-3</v>
      </c>
      <c r="E189">
        <f t="shared" si="21"/>
        <v>1.6393442622950821E-2</v>
      </c>
      <c r="F189">
        <f t="shared" si="18"/>
        <v>1.6231131309852299E-4</v>
      </c>
      <c r="G189">
        <f t="shared" si="19"/>
        <v>1.8535303841562104E-2</v>
      </c>
    </row>
    <row r="190" spans="3:7" x14ac:dyDescent="0.35">
      <c r="C190">
        <f t="shared" si="20"/>
        <v>62</v>
      </c>
      <c r="D190">
        <f t="shared" si="17"/>
        <v>9.9009900990099011E-3</v>
      </c>
      <c r="E190">
        <f t="shared" si="21"/>
        <v>1.6129032258064516E-2</v>
      </c>
      <c r="F190">
        <f t="shared" si="18"/>
        <v>1.5969338869370808E-4</v>
      </c>
      <c r="G190">
        <f t="shared" si="19"/>
        <v>1.8236347327988522E-2</v>
      </c>
    </row>
    <row r="191" spans="3:7" x14ac:dyDescent="0.35">
      <c r="C191">
        <f t="shared" si="20"/>
        <v>63</v>
      </c>
      <c r="D191">
        <f t="shared" si="17"/>
        <v>9.9009900990099011E-3</v>
      </c>
      <c r="E191">
        <f t="shared" si="21"/>
        <v>1.5873015873015872E-2</v>
      </c>
      <c r="F191">
        <f t="shared" si="18"/>
        <v>1.5715857300015716E-4</v>
      </c>
      <c r="G191">
        <f t="shared" si="19"/>
        <v>1.7946881497385526E-2</v>
      </c>
    </row>
    <row r="192" spans="3:7" x14ac:dyDescent="0.35">
      <c r="C192">
        <f t="shared" si="20"/>
        <v>64</v>
      </c>
      <c r="D192">
        <f t="shared" si="17"/>
        <v>9.9009900990099011E-3</v>
      </c>
      <c r="E192">
        <f t="shared" si="21"/>
        <v>1.5625E-2</v>
      </c>
      <c r="F192">
        <f t="shared" si="18"/>
        <v>1.547029702970297E-4</v>
      </c>
      <c r="G192">
        <f t="shared" si="19"/>
        <v>1.7666461473988877E-2</v>
      </c>
    </row>
    <row r="193" spans="3:7" x14ac:dyDescent="0.35">
      <c r="C193">
        <f t="shared" si="20"/>
        <v>65</v>
      </c>
      <c r="D193">
        <f t="shared" ref="D193:D228" si="22">1/101</f>
        <v>9.9009900990099011E-3</v>
      </c>
      <c r="E193">
        <f t="shared" si="21"/>
        <v>1.5384615384615385E-2</v>
      </c>
      <c r="F193">
        <f t="shared" ref="F193:F228" si="23">D193*E193</f>
        <v>1.5232292460015234E-4</v>
      </c>
      <c r="G193">
        <f t="shared" ref="G193:G228" si="24">F193/I$128</f>
        <v>1.7394669759004437E-2</v>
      </c>
    </row>
    <row r="194" spans="3:7" x14ac:dyDescent="0.35">
      <c r="C194">
        <f t="shared" ref="C194:C228" si="25">C193+1</f>
        <v>66</v>
      </c>
      <c r="D194">
        <f t="shared" si="22"/>
        <v>9.9009900990099011E-3</v>
      </c>
      <c r="E194">
        <f t="shared" si="21"/>
        <v>1.5151515151515152E-2</v>
      </c>
      <c r="F194">
        <f t="shared" si="23"/>
        <v>1.5001500150015003E-4</v>
      </c>
      <c r="G194">
        <f t="shared" si="24"/>
        <v>1.7131114156595278E-2</v>
      </c>
    </row>
    <row r="195" spans="3:7" x14ac:dyDescent="0.35">
      <c r="C195">
        <f t="shared" si="25"/>
        <v>67</v>
      </c>
      <c r="D195">
        <f t="shared" si="22"/>
        <v>9.9009900990099011E-3</v>
      </c>
      <c r="E195">
        <f t="shared" si="21"/>
        <v>1.4925373134328358E-2</v>
      </c>
      <c r="F195">
        <f t="shared" si="23"/>
        <v>1.4777597162701344E-4</v>
      </c>
      <c r="G195">
        <f t="shared" si="24"/>
        <v>1.6875425885601317E-2</v>
      </c>
    </row>
    <row r="196" spans="3:7" x14ac:dyDescent="0.35">
      <c r="C196">
        <f t="shared" si="25"/>
        <v>68</v>
      </c>
      <c r="D196">
        <f t="shared" si="22"/>
        <v>9.9009900990099011E-3</v>
      </c>
      <c r="E196">
        <f t="shared" si="21"/>
        <v>1.4705882352941176E-2</v>
      </c>
      <c r="F196">
        <f t="shared" si="23"/>
        <v>1.4560279557367502E-4</v>
      </c>
      <c r="G196">
        <f t="shared" si="24"/>
        <v>1.6627257857871888E-2</v>
      </c>
    </row>
    <row r="197" spans="3:7" x14ac:dyDescent="0.35">
      <c r="C197">
        <f t="shared" si="25"/>
        <v>69</v>
      </c>
      <c r="D197">
        <f t="shared" si="22"/>
        <v>9.9009900990099011E-3</v>
      </c>
      <c r="E197">
        <f t="shared" si="21"/>
        <v>1.4492753623188406E-2</v>
      </c>
      <c r="F197">
        <f t="shared" si="23"/>
        <v>1.4349261013057828E-4</v>
      </c>
      <c r="G197">
        <f t="shared" si="24"/>
        <v>1.6386283106308526E-2</v>
      </c>
    </row>
    <row r="198" spans="3:7" x14ac:dyDescent="0.35">
      <c r="C198">
        <f t="shared" si="25"/>
        <v>70</v>
      </c>
      <c r="D198">
        <f t="shared" si="22"/>
        <v>9.9009900990099011E-3</v>
      </c>
      <c r="E198">
        <f t="shared" si="21"/>
        <v>1.4285714285714285E-2</v>
      </c>
      <c r="F198">
        <f t="shared" si="23"/>
        <v>1.4144271570014144E-4</v>
      </c>
      <c r="G198">
        <f t="shared" si="24"/>
        <v>1.6152193347646976E-2</v>
      </c>
    </row>
    <row r="199" spans="3:7" x14ac:dyDescent="0.35">
      <c r="C199">
        <f t="shared" si="25"/>
        <v>71</v>
      </c>
      <c r="D199">
        <f t="shared" si="22"/>
        <v>9.9009900990099011E-3</v>
      </c>
      <c r="E199">
        <f t="shared" si="21"/>
        <v>1.4084507042253521E-2</v>
      </c>
      <c r="F199">
        <f t="shared" si="23"/>
        <v>1.3945056477478735E-4</v>
      </c>
      <c r="G199">
        <f t="shared" si="24"/>
        <v>1.5924697666694201E-2</v>
      </c>
    </row>
    <row r="200" spans="3:7" x14ac:dyDescent="0.35">
      <c r="C200">
        <f t="shared" si="25"/>
        <v>72</v>
      </c>
      <c r="D200">
        <f t="shared" si="22"/>
        <v>9.9009900990099011E-3</v>
      </c>
      <c r="E200">
        <f t="shared" si="21"/>
        <v>1.3888888888888888E-2</v>
      </c>
      <c r="F200">
        <f t="shared" si="23"/>
        <v>1.3751375137513751E-4</v>
      </c>
      <c r="G200">
        <f t="shared" si="24"/>
        <v>1.5703521310212337E-2</v>
      </c>
    </row>
    <row r="201" spans="3:7" x14ac:dyDescent="0.35">
      <c r="C201">
        <f t="shared" si="25"/>
        <v>73</v>
      </c>
      <c r="D201">
        <f t="shared" si="22"/>
        <v>9.9009900990099011E-3</v>
      </c>
      <c r="E201">
        <f t="shared" si="21"/>
        <v>1.3698630136986301E-2</v>
      </c>
      <c r="F201">
        <f t="shared" si="23"/>
        <v>1.356300013563E-4</v>
      </c>
      <c r="G201">
        <f t="shared" si="24"/>
        <v>1.5488404579935455E-2</v>
      </c>
    </row>
    <row r="202" spans="3:7" x14ac:dyDescent="0.35">
      <c r="C202">
        <f t="shared" si="25"/>
        <v>74</v>
      </c>
      <c r="D202">
        <f t="shared" si="22"/>
        <v>9.9009900990099011E-3</v>
      </c>
      <c r="E202">
        <f t="shared" si="21"/>
        <v>1.3513513513513514E-2</v>
      </c>
      <c r="F202">
        <f t="shared" si="23"/>
        <v>1.3379716350013379E-4</v>
      </c>
      <c r="G202">
        <f t="shared" si="24"/>
        <v>1.5279101815341733E-2</v>
      </c>
    </row>
    <row r="203" spans="3:7" x14ac:dyDescent="0.35">
      <c r="C203">
        <f t="shared" si="25"/>
        <v>75</v>
      </c>
      <c r="D203">
        <f t="shared" si="22"/>
        <v>9.9009900990099011E-3</v>
      </c>
      <c r="E203">
        <f t="shared" si="21"/>
        <v>1.3333333333333334E-2</v>
      </c>
      <c r="F203">
        <f t="shared" si="23"/>
        <v>1.3201320132013203E-4</v>
      </c>
      <c r="G203">
        <f t="shared" si="24"/>
        <v>1.5075380457803845E-2</v>
      </c>
    </row>
    <row r="204" spans="3:7" x14ac:dyDescent="0.35">
      <c r="C204">
        <f t="shared" si="25"/>
        <v>76</v>
      </c>
      <c r="D204">
        <f t="shared" si="22"/>
        <v>9.9009900990099011E-3</v>
      </c>
      <c r="E204">
        <f t="shared" si="21"/>
        <v>1.3157894736842105E-2</v>
      </c>
      <c r="F204">
        <f t="shared" si="23"/>
        <v>1.3027618551328816E-4</v>
      </c>
      <c r="G204">
        <f t="shared" si="24"/>
        <v>1.4877020188622213E-2</v>
      </c>
    </row>
    <row r="205" spans="3:7" x14ac:dyDescent="0.35">
      <c r="C205">
        <f t="shared" si="25"/>
        <v>77</v>
      </c>
      <c r="D205">
        <f t="shared" si="22"/>
        <v>9.9009900990099011E-3</v>
      </c>
      <c r="E205">
        <f t="shared" si="21"/>
        <v>1.2987012987012988E-2</v>
      </c>
      <c r="F205">
        <f t="shared" si="23"/>
        <v>1.2858428700012861E-4</v>
      </c>
      <c r="G205">
        <f t="shared" si="24"/>
        <v>1.4683812134224525E-2</v>
      </c>
    </row>
    <row r="206" spans="3:7" x14ac:dyDescent="0.35">
      <c r="C206">
        <f t="shared" si="25"/>
        <v>78</v>
      </c>
      <c r="D206">
        <f t="shared" si="22"/>
        <v>9.9009900990099011E-3</v>
      </c>
      <c r="E206">
        <f t="shared" si="21"/>
        <v>1.282051282051282E-2</v>
      </c>
      <c r="F206">
        <f t="shared" si="23"/>
        <v>1.2693577050012692E-4</v>
      </c>
      <c r="G206">
        <f t="shared" si="24"/>
        <v>1.4495558132503694E-2</v>
      </c>
    </row>
    <row r="207" spans="3:7" x14ac:dyDescent="0.35">
      <c r="C207">
        <f t="shared" si="25"/>
        <v>79</v>
      </c>
      <c r="D207">
        <f t="shared" si="22"/>
        <v>9.9009900990099011E-3</v>
      </c>
      <c r="E207">
        <f t="shared" si="21"/>
        <v>1.2658227848101266E-2</v>
      </c>
      <c r="F207">
        <f t="shared" si="23"/>
        <v>1.2532898859506203E-4</v>
      </c>
      <c r="G207">
        <f t="shared" si="24"/>
        <v>1.4312070054877066E-2</v>
      </c>
    </row>
    <row r="208" spans="3:7" x14ac:dyDescent="0.35">
      <c r="C208">
        <f t="shared" si="25"/>
        <v>80</v>
      </c>
      <c r="D208">
        <f t="shared" si="22"/>
        <v>9.9009900990099011E-3</v>
      </c>
      <c r="E208">
        <f t="shared" si="21"/>
        <v>1.2500000000000001E-2</v>
      </c>
      <c r="F208">
        <f t="shared" si="23"/>
        <v>1.2376237623762376E-4</v>
      </c>
      <c r="G208">
        <f t="shared" si="24"/>
        <v>1.4133169179191104E-2</v>
      </c>
    </row>
    <row r="209" spans="3:7" x14ac:dyDescent="0.35">
      <c r="C209">
        <f t="shared" si="25"/>
        <v>81</v>
      </c>
      <c r="D209">
        <f t="shared" si="22"/>
        <v>9.9009900990099011E-3</v>
      </c>
      <c r="E209">
        <f t="shared" si="21"/>
        <v>1.2345679012345678E-2</v>
      </c>
      <c r="F209">
        <f t="shared" si="23"/>
        <v>1.2223444566678888E-4</v>
      </c>
      <c r="G209">
        <f t="shared" si="24"/>
        <v>1.3958685609077631E-2</v>
      </c>
    </row>
    <row r="210" spans="3:7" x14ac:dyDescent="0.35">
      <c r="C210">
        <f t="shared" si="25"/>
        <v>82</v>
      </c>
      <c r="D210">
        <f t="shared" si="22"/>
        <v>9.9009900990099011E-3</v>
      </c>
      <c r="E210">
        <f t="shared" si="21"/>
        <v>1.2195121951219513E-2</v>
      </c>
      <c r="F210">
        <f t="shared" si="23"/>
        <v>1.2074378169524271E-4</v>
      </c>
      <c r="G210">
        <f t="shared" si="24"/>
        <v>1.3788457735796199E-2</v>
      </c>
    </row>
    <row r="211" spans="3:7" x14ac:dyDescent="0.35">
      <c r="C211">
        <f t="shared" si="25"/>
        <v>83</v>
      </c>
      <c r="D211">
        <f t="shared" si="22"/>
        <v>9.9009900990099011E-3</v>
      </c>
      <c r="E211">
        <f t="shared" si="21"/>
        <v>1.2048192771084338E-2</v>
      </c>
      <c r="F211">
        <f t="shared" si="23"/>
        <v>1.1928903733746869E-4</v>
      </c>
      <c r="G211">
        <f t="shared" si="24"/>
        <v>1.3622331738979377E-2</v>
      </c>
    </row>
    <row r="212" spans="3:7" x14ac:dyDescent="0.35">
      <c r="C212">
        <f t="shared" si="25"/>
        <v>84</v>
      </c>
      <c r="D212">
        <f t="shared" si="22"/>
        <v>9.9009900990099011E-3</v>
      </c>
      <c r="E212">
        <f t="shared" si="21"/>
        <v>1.1904761904761904E-2</v>
      </c>
      <c r="F212">
        <f t="shared" si="23"/>
        <v>1.1786892975011787E-4</v>
      </c>
      <c r="G212">
        <f t="shared" si="24"/>
        <v>1.3460161123039145E-2</v>
      </c>
    </row>
    <row r="213" spans="3:7" x14ac:dyDescent="0.35">
      <c r="C213">
        <f t="shared" si="25"/>
        <v>85</v>
      </c>
      <c r="D213">
        <f t="shared" si="22"/>
        <v>9.9009900990099011E-3</v>
      </c>
      <c r="E213">
        <f t="shared" si="21"/>
        <v>1.1764705882352941E-2</v>
      </c>
      <c r="F213">
        <f t="shared" si="23"/>
        <v>1.1648223645894001E-4</v>
      </c>
      <c r="G213">
        <f t="shared" si="24"/>
        <v>1.3301806286297508E-2</v>
      </c>
    </row>
    <row r="214" spans="3:7" x14ac:dyDescent="0.35">
      <c r="C214">
        <f t="shared" si="25"/>
        <v>86</v>
      </c>
      <c r="D214">
        <f t="shared" si="22"/>
        <v>9.9009900990099011E-3</v>
      </c>
      <c r="E214">
        <f t="shared" si="21"/>
        <v>1.1627906976744186E-2</v>
      </c>
      <c r="F214">
        <f t="shared" si="23"/>
        <v>1.1512779184895233E-4</v>
      </c>
      <c r="G214">
        <f t="shared" si="24"/>
        <v>1.314713412017777E-2</v>
      </c>
    </row>
    <row r="215" spans="3:7" x14ac:dyDescent="0.35">
      <c r="C215">
        <f t="shared" si="25"/>
        <v>87</v>
      </c>
      <c r="D215">
        <f t="shared" si="22"/>
        <v>9.9009900990099011E-3</v>
      </c>
      <c r="E215">
        <f t="shared" si="21"/>
        <v>1.1494252873563218E-2</v>
      </c>
      <c r="F215">
        <f t="shared" si="23"/>
        <v>1.1380448389666553E-4</v>
      </c>
      <c r="G215">
        <f t="shared" si="24"/>
        <v>1.2996017636037796E-2</v>
      </c>
    </row>
    <row r="216" spans="3:7" x14ac:dyDescent="0.35">
      <c r="C216">
        <f t="shared" si="25"/>
        <v>88</v>
      </c>
      <c r="D216">
        <f t="shared" si="22"/>
        <v>9.9009900990099011E-3</v>
      </c>
      <c r="E216">
        <f t="shared" si="21"/>
        <v>1.1363636363636364E-2</v>
      </c>
      <c r="F216">
        <f t="shared" si="23"/>
        <v>1.1251125112511252E-4</v>
      </c>
      <c r="G216">
        <f t="shared" si="24"/>
        <v>1.2848335617446457E-2</v>
      </c>
    </row>
    <row r="217" spans="3:7" x14ac:dyDescent="0.35">
      <c r="C217">
        <f t="shared" si="25"/>
        <v>89</v>
      </c>
      <c r="D217">
        <f t="shared" si="22"/>
        <v>9.9009900990099011E-3</v>
      </c>
      <c r="E217">
        <f t="shared" si="21"/>
        <v>1.1235955056179775E-2</v>
      </c>
      <c r="F217">
        <f t="shared" si="23"/>
        <v>1.1124707976415619E-4</v>
      </c>
      <c r="G217">
        <f t="shared" si="24"/>
        <v>1.2703972295902114E-2</v>
      </c>
    </row>
    <row r="218" spans="3:7" x14ac:dyDescent="0.35">
      <c r="C218">
        <f t="shared" si="25"/>
        <v>90</v>
      </c>
      <c r="D218">
        <f t="shared" si="22"/>
        <v>9.9009900990099011E-3</v>
      </c>
      <c r="E218">
        <f t="shared" si="21"/>
        <v>1.1111111111111112E-2</v>
      </c>
      <c r="F218">
        <f t="shared" si="23"/>
        <v>1.1001100110011002E-4</v>
      </c>
      <c r="G218">
        <f t="shared" si="24"/>
        <v>1.2562817048169871E-2</v>
      </c>
    </row>
    <row r="219" spans="3:7" x14ac:dyDescent="0.35">
      <c r="C219">
        <f t="shared" si="25"/>
        <v>91</v>
      </c>
      <c r="D219">
        <f t="shared" si="22"/>
        <v>9.9009900990099011E-3</v>
      </c>
      <c r="E219">
        <f t="shared" si="21"/>
        <v>1.098901098901099E-2</v>
      </c>
      <c r="F219">
        <f t="shared" si="23"/>
        <v>1.0880208900010882E-4</v>
      </c>
      <c r="G219">
        <f t="shared" si="24"/>
        <v>1.2424764113574597E-2</v>
      </c>
    </row>
    <row r="220" spans="3:7" x14ac:dyDescent="0.35">
      <c r="C220">
        <f t="shared" si="25"/>
        <v>92</v>
      </c>
      <c r="D220">
        <f t="shared" si="22"/>
        <v>9.9009900990099011E-3</v>
      </c>
      <c r="E220">
        <f t="shared" si="21"/>
        <v>1.0869565217391304E-2</v>
      </c>
      <c r="F220">
        <f t="shared" si="23"/>
        <v>1.0761945759793371E-4</v>
      </c>
      <c r="G220">
        <f t="shared" si="24"/>
        <v>1.2289712329731394E-2</v>
      </c>
    </row>
    <row r="221" spans="3:7" x14ac:dyDescent="0.35">
      <c r="C221">
        <f t="shared" si="25"/>
        <v>93</v>
      </c>
      <c r="D221">
        <f t="shared" si="22"/>
        <v>9.9009900990099011E-3</v>
      </c>
      <c r="E221">
        <f t="shared" si="21"/>
        <v>1.0752688172043012E-2</v>
      </c>
      <c r="F221">
        <f t="shared" si="23"/>
        <v>1.0646225912913873E-4</v>
      </c>
      <c r="G221">
        <f t="shared" si="24"/>
        <v>1.2157564885325682E-2</v>
      </c>
    </row>
    <row r="222" spans="3:7" x14ac:dyDescent="0.35">
      <c r="C222">
        <f t="shared" si="25"/>
        <v>94</v>
      </c>
      <c r="D222">
        <f t="shared" si="22"/>
        <v>9.9009900990099011E-3</v>
      </c>
      <c r="E222">
        <f t="shared" si="21"/>
        <v>1.0638297872340425E-2</v>
      </c>
      <c r="F222">
        <f t="shared" si="23"/>
        <v>1.0532968190436065E-4</v>
      </c>
      <c r="G222">
        <f t="shared" si="24"/>
        <v>1.2028229088673278E-2</v>
      </c>
    </row>
    <row r="223" spans="3:7" x14ac:dyDescent="0.35">
      <c r="C223">
        <f t="shared" si="25"/>
        <v>95</v>
      </c>
      <c r="D223">
        <f t="shared" si="22"/>
        <v>9.9009900990099011E-3</v>
      </c>
      <c r="E223">
        <f t="shared" si="21"/>
        <v>1.0526315789473684E-2</v>
      </c>
      <c r="F223">
        <f t="shared" si="23"/>
        <v>1.0422094841063054E-4</v>
      </c>
      <c r="G223">
        <f t="shared" si="24"/>
        <v>1.190161615089777E-2</v>
      </c>
    </row>
    <row r="224" spans="3:7" x14ac:dyDescent="0.35">
      <c r="C224">
        <f t="shared" si="25"/>
        <v>96</v>
      </c>
      <c r="D224">
        <f t="shared" si="22"/>
        <v>9.9009900990099011E-3</v>
      </c>
      <c r="E224">
        <f t="shared" si="21"/>
        <v>1.0416666666666666E-2</v>
      </c>
      <c r="F224">
        <f t="shared" si="23"/>
        <v>1.0313531353135314E-4</v>
      </c>
      <c r="G224">
        <f t="shared" si="24"/>
        <v>1.1777640982659253E-2</v>
      </c>
    </row>
    <row r="225" spans="1:9" x14ac:dyDescent="0.35">
      <c r="C225">
        <f t="shared" si="25"/>
        <v>97</v>
      </c>
      <c r="D225">
        <f t="shared" si="22"/>
        <v>9.9009900990099011E-3</v>
      </c>
      <c r="E225">
        <f t="shared" si="21"/>
        <v>1.0309278350515464E-2</v>
      </c>
      <c r="F225">
        <f t="shared" si="23"/>
        <v>1.0207206287639073E-4</v>
      </c>
      <c r="G225">
        <f t="shared" si="24"/>
        <v>1.165622200345658E-2</v>
      </c>
    </row>
    <row r="226" spans="1:9" x14ac:dyDescent="0.35">
      <c r="C226">
        <f t="shared" si="25"/>
        <v>98</v>
      </c>
      <c r="D226">
        <f t="shared" si="22"/>
        <v>9.9009900990099011E-3</v>
      </c>
      <c r="E226">
        <f t="shared" si="21"/>
        <v>1.020408163265306E-2</v>
      </c>
      <c r="F226">
        <f t="shared" si="23"/>
        <v>1.0103051121438674E-4</v>
      </c>
      <c r="G226">
        <f t="shared" si="24"/>
        <v>1.1537280962604982E-2</v>
      </c>
    </row>
    <row r="227" spans="1:9" x14ac:dyDescent="0.35">
      <c r="C227">
        <f t="shared" si="25"/>
        <v>99</v>
      </c>
      <c r="D227">
        <f t="shared" si="22"/>
        <v>9.9009900990099011E-3</v>
      </c>
      <c r="E227">
        <f t="shared" si="21"/>
        <v>1.0101010101010102E-2</v>
      </c>
      <c r="F227">
        <f t="shared" si="23"/>
        <v>1.0001000100010001E-4</v>
      </c>
      <c r="G227">
        <f t="shared" si="24"/>
        <v>1.1420742771063518E-2</v>
      </c>
    </row>
    <row r="228" spans="1:9" x14ac:dyDescent="0.35">
      <c r="C228">
        <f t="shared" si="25"/>
        <v>100</v>
      </c>
      <c r="D228">
        <f t="shared" si="22"/>
        <v>9.9009900990099011E-3</v>
      </c>
      <c r="E228">
        <f t="shared" si="21"/>
        <v>0.01</v>
      </c>
      <c r="F228">
        <f t="shared" si="23"/>
        <v>9.9009900990099017E-5</v>
      </c>
      <c r="G228">
        <f t="shared" si="24"/>
        <v>1.1306535343352884E-2</v>
      </c>
    </row>
    <row r="233" spans="1:9" x14ac:dyDescent="0.35">
      <c r="A233" t="s">
        <v>49</v>
      </c>
      <c r="B233" t="s">
        <v>55</v>
      </c>
      <c r="C233">
        <f>20</f>
        <v>20</v>
      </c>
    </row>
    <row r="235" spans="1:9" x14ac:dyDescent="0.35">
      <c r="A235" t="s">
        <v>50</v>
      </c>
      <c r="B235" t="s">
        <v>52</v>
      </c>
      <c r="C235" t="s">
        <v>53</v>
      </c>
      <c r="D235" t="s">
        <v>54</v>
      </c>
      <c r="E235" t="s">
        <v>56</v>
      </c>
      <c r="F235" t="s">
        <v>35</v>
      </c>
      <c r="G235" t="s">
        <v>58</v>
      </c>
      <c r="H235" t="s">
        <v>59</v>
      </c>
      <c r="I235" t="s">
        <v>59</v>
      </c>
    </row>
    <row r="236" spans="1:9" x14ac:dyDescent="0.35">
      <c r="A236" t="s">
        <v>51</v>
      </c>
      <c r="B236">
        <v>1</v>
      </c>
      <c r="C236">
        <f>1/100</f>
        <v>0.01</v>
      </c>
      <c r="D236">
        <f>B236^C$233 * EXP(-B236)/(FACT(C$233))</f>
        <v>1.5121013503012103E-19</v>
      </c>
      <c r="E236">
        <f>1/B236</f>
        <v>1</v>
      </c>
      <c r="F236">
        <f>D236*C236</f>
        <v>1.5121013503012103E-21</v>
      </c>
      <c r="G236">
        <f>E236*C236</f>
        <v>0.01</v>
      </c>
      <c r="H236">
        <f>F236/E$340</f>
        <v>1.5121013503012107E-19</v>
      </c>
      <c r="I236">
        <f>G236/E$341</f>
        <v>0.19277563597396002</v>
      </c>
    </row>
    <row r="237" spans="1:9" x14ac:dyDescent="0.35">
      <c r="B237">
        <f>B236+1</f>
        <v>2</v>
      </c>
      <c r="C237">
        <f t="shared" ref="C237:C300" si="26">1/100</f>
        <v>0.01</v>
      </c>
      <c r="D237">
        <f t="shared" ref="D237:D300" si="27">B237^C$233 * EXP(-B237)/(FACT(C$233))</f>
        <v>5.8329241982692758E-14</v>
      </c>
      <c r="E237">
        <f t="shared" ref="E237:E300" si="28">1/B237</f>
        <v>0.5</v>
      </c>
      <c r="F237">
        <f t="shared" ref="F237:F300" si="29">D237*C237</f>
        <v>5.8329241982692758E-16</v>
      </c>
      <c r="G237">
        <f t="shared" ref="G237:G300" si="30">E237*C237</f>
        <v>5.0000000000000001E-3</v>
      </c>
      <c r="H237">
        <f t="shared" ref="H237:H300" si="31">F237/E$340</f>
        <v>5.8329241982692783E-14</v>
      </c>
      <c r="I237">
        <f t="shared" ref="I237:I300" si="32">G237/E$341</f>
        <v>9.6387817986980012E-2</v>
      </c>
    </row>
    <row r="238" spans="1:9" x14ac:dyDescent="0.35">
      <c r="B238">
        <f t="shared" ref="B238:B301" si="33">B237+1</f>
        <v>3</v>
      </c>
      <c r="C238">
        <f t="shared" si="26"/>
        <v>0.01</v>
      </c>
      <c r="D238">
        <f t="shared" si="27"/>
        <v>7.1353787687771353E-11</v>
      </c>
      <c r="E238">
        <f t="shared" si="28"/>
        <v>0.33333333333333331</v>
      </c>
      <c r="F238">
        <f t="shared" si="29"/>
        <v>7.1353787687771351E-13</v>
      </c>
      <c r="G238">
        <f t="shared" si="30"/>
        <v>3.3333333333333331E-3</v>
      </c>
      <c r="H238">
        <f t="shared" si="31"/>
        <v>7.1353787687771379E-11</v>
      </c>
      <c r="I238">
        <f t="shared" si="32"/>
        <v>6.4258545324653332E-2</v>
      </c>
    </row>
    <row r="239" spans="1:9" x14ac:dyDescent="0.35">
      <c r="B239">
        <f t="shared" si="33"/>
        <v>4</v>
      </c>
      <c r="C239">
        <f t="shared" si="26"/>
        <v>0.01</v>
      </c>
      <c r="D239">
        <f t="shared" si="27"/>
        <v>8.2774636465536562E-9</v>
      </c>
      <c r="E239">
        <f t="shared" si="28"/>
        <v>0.25</v>
      </c>
      <c r="F239">
        <f t="shared" si="29"/>
        <v>8.2774636465536567E-11</v>
      </c>
      <c r="G239">
        <f t="shared" si="30"/>
        <v>2.5000000000000001E-3</v>
      </c>
      <c r="H239">
        <f t="shared" si="31"/>
        <v>8.2774636465536595E-9</v>
      </c>
      <c r="I239">
        <f t="shared" si="32"/>
        <v>4.8193908993490006E-2</v>
      </c>
    </row>
    <row r="240" spans="1:9" x14ac:dyDescent="0.35">
      <c r="B240">
        <f t="shared" si="33"/>
        <v>5</v>
      </c>
      <c r="C240">
        <f t="shared" si="26"/>
        <v>0.01</v>
      </c>
      <c r="D240">
        <f t="shared" si="27"/>
        <v>2.6412107749256427E-7</v>
      </c>
      <c r="E240">
        <f t="shared" si="28"/>
        <v>0.2</v>
      </c>
      <c r="F240">
        <f t="shared" si="29"/>
        <v>2.6412107749256427E-9</v>
      </c>
      <c r="G240">
        <f t="shared" si="30"/>
        <v>2E-3</v>
      </c>
      <c r="H240">
        <f t="shared" si="31"/>
        <v>2.6412107749256438E-7</v>
      </c>
      <c r="I240">
        <f t="shared" si="32"/>
        <v>3.8555127194792004E-2</v>
      </c>
    </row>
    <row r="241" spans="2:9" x14ac:dyDescent="0.35">
      <c r="B241">
        <f t="shared" si="33"/>
        <v>6</v>
      </c>
      <c r="C241">
        <f t="shared" si="26"/>
        <v>0.01</v>
      </c>
      <c r="D241">
        <f t="shared" si="27"/>
        <v>3.7250619470429508E-6</v>
      </c>
      <c r="E241">
        <f t="shared" si="28"/>
        <v>0.16666666666666666</v>
      </c>
      <c r="F241">
        <f t="shared" si="29"/>
        <v>3.7250619470429507E-8</v>
      </c>
      <c r="G241">
        <f t="shared" si="30"/>
        <v>1.6666666666666666E-3</v>
      </c>
      <c r="H241">
        <f t="shared" si="31"/>
        <v>3.725061947042952E-6</v>
      </c>
      <c r="I241">
        <f t="shared" si="32"/>
        <v>3.2129272662326666E-2</v>
      </c>
    </row>
    <row r="242" spans="2:9" x14ac:dyDescent="0.35">
      <c r="B242">
        <f t="shared" si="33"/>
        <v>7</v>
      </c>
      <c r="C242">
        <f t="shared" si="26"/>
        <v>0.01</v>
      </c>
      <c r="D242">
        <f t="shared" si="27"/>
        <v>2.9907134928976151E-5</v>
      </c>
      <c r="E242">
        <f t="shared" si="28"/>
        <v>0.14285714285714285</v>
      </c>
      <c r="F242">
        <f t="shared" si="29"/>
        <v>2.9907134928976151E-7</v>
      </c>
      <c r="G242">
        <f t="shared" si="30"/>
        <v>1.4285714285714286E-3</v>
      </c>
      <c r="H242">
        <f t="shared" si="31"/>
        <v>2.9907134928976161E-5</v>
      </c>
      <c r="I242">
        <f t="shared" si="32"/>
        <v>2.7539376567708572E-2</v>
      </c>
    </row>
    <row r="243" spans="2:9" x14ac:dyDescent="0.35">
      <c r="B243">
        <f t="shared" si="33"/>
        <v>8</v>
      </c>
      <c r="C243">
        <f t="shared" si="26"/>
        <v>0.01</v>
      </c>
      <c r="D243">
        <f t="shared" si="27"/>
        <v>1.5897149840021427E-4</v>
      </c>
      <c r="E243">
        <f t="shared" si="28"/>
        <v>0.125</v>
      </c>
      <c r="F243">
        <f t="shared" si="29"/>
        <v>1.5897149840021427E-6</v>
      </c>
      <c r="G243">
        <f t="shared" si="30"/>
        <v>1.25E-3</v>
      </c>
      <c r="H243">
        <f t="shared" si="31"/>
        <v>1.5897149840021432E-4</v>
      </c>
      <c r="I243">
        <f t="shared" si="32"/>
        <v>2.4096954496745003E-2</v>
      </c>
    </row>
    <row r="244" spans="2:9" x14ac:dyDescent="0.35">
      <c r="B244">
        <f t="shared" si="33"/>
        <v>9</v>
      </c>
      <c r="C244">
        <f t="shared" si="26"/>
        <v>0.01</v>
      </c>
      <c r="D244">
        <f t="shared" si="27"/>
        <v>6.1670182662970305E-4</v>
      </c>
      <c r="E244">
        <f t="shared" si="28"/>
        <v>0.1111111111111111</v>
      </c>
      <c r="F244">
        <f t="shared" si="29"/>
        <v>6.1670182662970303E-6</v>
      </c>
      <c r="G244">
        <f t="shared" si="30"/>
        <v>1.1111111111111111E-3</v>
      </c>
      <c r="H244">
        <f t="shared" si="31"/>
        <v>6.1670182662970326E-4</v>
      </c>
      <c r="I244">
        <f t="shared" si="32"/>
        <v>2.1419515108217779E-2</v>
      </c>
    </row>
    <row r="245" spans="2:9" x14ac:dyDescent="0.35">
      <c r="B245">
        <f t="shared" si="33"/>
        <v>10</v>
      </c>
      <c r="C245">
        <f t="shared" si="26"/>
        <v>0.01</v>
      </c>
      <c r="D245">
        <f t="shared" si="27"/>
        <v>1.8660813139987594E-3</v>
      </c>
      <c r="E245">
        <f t="shared" si="28"/>
        <v>0.1</v>
      </c>
      <c r="F245">
        <f t="shared" si="29"/>
        <v>1.8660813139987595E-5</v>
      </c>
      <c r="G245">
        <f t="shared" si="30"/>
        <v>1E-3</v>
      </c>
      <c r="H245">
        <f t="shared" si="31"/>
        <v>1.8660813139987601E-3</v>
      </c>
      <c r="I245">
        <f t="shared" si="32"/>
        <v>1.9277563597396002E-2</v>
      </c>
    </row>
    <row r="246" spans="2:9" x14ac:dyDescent="0.35">
      <c r="B246">
        <f t="shared" si="33"/>
        <v>11</v>
      </c>
      <c r="C246">
        <f t="shared" si="26"/>
        <v>0.01</v>
      </c>
      <c r="D246">
        <f t="shared" si="27"/>
        <v>4.6183812928922161E-3</v>
      </c>
      <c r="E246">
        <f t="shared" si="28"/>
        <v>9.0909090909090912E-2</v>
      </c>
      <c r="F246">
        <f t="shared" si="29"/>
        <v>4.6183812928922164E-5</v>
      </c>
      <c r="G246">
        <f t="shared" si="30"/>
        <v>9.0909090909090909E-4</v>
      </c>
      <c r="H246">
        <f t="shared" si="31"/>
        <v>4.6183812928922178E-3</v>
      </c>
      <c r="I246">
        <f t="shared" si="32"/>
        <v>1.7525057815814548E-2</v>
      </c>
    </row>
    <row r="247" spans="2:9" x14ac:dyDescent="0.35">
      <c r="B247">
        <f t="shared" si="33"/>
        <v>12</v>
      </c>
      <c r="C247">
        <f t="shared" si="26"/>
        <v>0.01</v>
      </c>
      <c r="D247">
        <f t="shared" si="27"/>
        <v>9.6820321682191679E-3</v>
      </c>
      <c r="E247">
        <f t="shared" si="28"/>
        <v>8.3333333333333329E-2</v>
      </c>
      <c r="F247">
        <f t="shared" si="29"/>
        <v>9.6820321682191678E-5</v>
      </c>
      <c r="G247">
        <f t="shared" si="30"/>
        <v>8.3333333333333328E-4</v>
      </c>
      <c r="H247">
        <f t="shared" si="31"/>
        <v>9.6820321682191714E-3</v>
      </c>
      <c r="I247">
        <f t="shared" si="32"/>
        <v>1.6064636331163333E-2</v>
      </c>
    </row>
    <row r="248" spans="2:9" x14ac:dyDescent="0.35">
      <c r="B248">
        <f t="shared" si="33"/>
        <v>13</v>
      </c>
      <c r="C248">
        <f t="shared" si="26"/>
        <v>0.01</v>
      </c>
      <c r="D248">
        <f t="shared" si="27"/>
        <v>1.7656888092738104E-2</v>
      </c>
      <c r="E248">
        <f t="shared" si="28"/>
        <v>7.6923076923076927E-2</v>
      </c>
      <c r="F248">
        <f t="shared" si="29"/>
        <v>1.7656888092738106E-4</v>
      </c>
      <c r="G248">
        <f t="shared" si="30"/>
        <v>7.6923076923076934E-4</v>
      </c>
      <c r="H248">
        <f t="shared" si="31"/>
        <v>1.7656888092738111E-2</v>
      </c>
      <c r="I248">
        <f t="shared" si="32"/>
        <v>1.4828895074920002E-2</v>
      </c>
    </row>
    <row r="249" spans="2:9" x14ac:dyDescent="0.35">
      <c r="B249">
        <f t="shared" si="33"/>
        <v>14</v>
      </c>
      <c r="C249">
        <f t="shared" si="26"/>
        <v>0.01</v>
      </c>
      <c r="D249">
        <f t="shared" si="27"/>
        <v>2.8596530821871854E-2</v>
      </c>
      <c r="E249">
        <f t="shared" si="28"/>
        <v>7.1428571428571425E-2</v>
      </c>
      <c r="F249">
        <f t="shared" si="29"/>
        <v>2.8596530821871856E-4</v>
      </c>
      <c r="G249">
        <f t="shared" si="30"/>
        <v>7.1428571428571429E-4</v>
      </c>
      <c r="H249">
        <f t="shared" si="31"/>
        <v>2.8596530821871864E-2</v>
      </c>
      <c r="I249">
        <f t="shared" si="32"/>
        <v>1.3769688283854286E-2</v>
      </c>
    </row>
    <row r="250" spans="2:9" x14ac:dyDescent="0.35">
      <c r="B250">
        <f t="shared" si="33"/>
        <v>15</v>
      </c>
      <c r="C250">
        <f t="shared" si="26"/>
        <v>0.01</v>
      </c>
      <c r="D250">
        <f t="shared" si="27"/>
        <v>4.1810305001064599E-2</v>
      </c>
      <c r="E250">
        <f t="shared" si="28"/>
        <v>6.6666666666666666E-2</v>
      </c>
      <c r="F250">
        <f t="shared" si="29"/>
        <v>4.1810305001064598E-4</v>
      </c>
      <c r="G250">
        <f t="shared" si="30"/>
        <v>6.6666666666666664E-4</v>
      </c>
      <c r="H250">
        <f t="shared" si="31"/>
        <v>4.1810305001064613E-2</v>
      </c>
      <c r="I250">
        <f t="shared" si="32"/>
        <v>1.2851709064930668E-2</v>
      </c>
    </row>
    <row r="251" spans="2:9" x14ac:dyDescent="0.35">
      <c r="B251">
        <f t="shared" si="33"/>
        <v>16</v>
      </c>
      <c r="C251">
        <f t="shared" si="26"/>
        <v>0.01</v>
      </c>
      <c r="D251">
        <f t="shared" si="27"/>
        <v>5.5919505954502957E-2</v>
      </c>
      <c r="E251">
        <f t="shared" si="28"/>
        <v>6.25E-2</v>
      </c>
      <c r="F251">
        <f t="shared" si="29"/>
        <v>5.5919505954502957E-4</v>
      </c>
      <c r="G251">
        <f t="shared" si="30"/>
        <v>6.2500000000000001E-4</v>
      </c>
      <c r="H251">
        <f t="shared" si="31"/>
        <v>5.5919505954502978E-2</v>
      </c>
      <c r="I251">
        <f t="shared" si="32"/>
        <v>1.2048477248372502E-2</v>
      </c>
    </row>
    <row r="252" spans="2:9" x14ac:dyDescent="0.35">
      <c r="B252">
        <f t="shared" si="33"/>
        <v>17</v>
      </c>
      <c r="C252">
        <f t="shared" si="26"/>
        <v>0.01</v>
      </c>
      <c r="D252">
        <f t="shared" si="27"/>
        <v>6.9158826955228361E-2</v>
      </c>
      <c r="E252">
        <f t="shared" si="28"/>
        <v>5.8823529411764705E-2</v>
      </c>
      <c r="F252">
        <f t="shared" si="29"/>
        <v>6.9158826955228363E-4</v>
      </c>
      <c r="G252">
        <f t="shared" si="30"/>
        <v>5.8823529411764712E-4</v>
      </c>
      <c r="H252">
        <f t="shared" si="31"/>
        <v>6.9158826955228389E-2</v>
      </c>
      <c r="I252">
        <f t="shared" si="32"/>
        <v>1.1339743292585884E-2</v>
      </c>
    </row>
    <row r="253" spans="2:9" x14ac:dyDescent="0.35">
      <c r="B253">
        <f t="shared" si="33"/>
        <v>18</v>
      </c>
      <c r="C253">
        <f t="shared" si="26"/>
        <v>0.01</v>
      </c>
      <c r="D253">
        <f t="shared" si="27"/>
        <v>7.9804027742998038E-2</v>
      </c>
      <c r="E253">
        <f t="shared" si="28"/>
        <v>5.5555555555555552E-2</v>
      </c>
      <c r="F253">
        <f t="shared" si="29"/>
        <v>7.9804027742998043E-4</v>
      </c>
      <c r="G253">
        <f t="shared" si="30"/>
        <v>5.5555555555555556E-4</v>
      </c>
      <c r="H253">
        <f t="shared" si="31"/>
        <v>7.9804027742998065E-2</v>
      </c>
      <c r="I253">
        <f t="shared" si="32"/>
        <v>1.0709757554108889E-2</v>
      </c>
    </row>
    <row r="254" spans="2:9" x14ac:dyDescent="0.35">
      <c r="B254">
        <f t="shared" si="33"/>
        <v>19</v>
      </c>
      <c r="C254">
        <f t="shared" si="26"/>
        <v>0.01</v>
      </c>
      <c r="D254">
        <f t="shared" si="27"/>
        <v>8.6566975844991678E-2</v>
      </c>
      <c r="E254">
        <f t="shared" si="28"/>
        <v>5.2631578947368418E-2</v>
      </c>
      <c r="F254">
        <f t="shared" si="29"/>
        <v>8.6566975844991681E-4</v>
      </c>
      <c r="G254">
        <f t="shared" si="30"/>
        <v>5.263157894736842E-4</v>
      </c>
      <c r="H254">
        <f t="shared" si="31"/>
        <v>8.6566975844991706E-2</v>
      </c>
      <c r="I254">
        <f t="shared" si="32"/>
        <v>1.0146086103892633E-2</v>
      </c>
    </row>
    <row r="255" spans="2:9" x14ac:dyDescent="0.35">
      <c r="B255">
        <f t="shared" si="33"/>
        <v>20</v>
      </c>
      <c r="C255">
        <f t="shared" si="26"/>
        <v>0.01</v>
      </c>
      <c r="D255">
        <f t="shared" si="27"/>
        <v>8.8835317392085208E-2</v>
      </c>
      <c r="E255">
        <f t="shared" si="28"/>
        <v>0.05</v>
      </c>
      <c r="F255">
        <f t="shared" si="29"/>
        <v>8.8835317392085215E-4</v>
      </c>
      <c r="G255">
        <f t="shared" si="30"/>
        <v>5.0000000000000001E-4</v>
      </c>
      <c r="H255">
        <f t="shared" si="31"/>
        <v>8.883531739208525E-2</v>
      </c>
      <c r="I255">
        <f t="shared" si="32"/>
        <v>9.6387817986980009E-3</v>
      </c>
    </row>
    <row r="256" spans="2:9" x14ac:dyDescent="0.35">
      <c r="B256">
        <f t="shared" si="33"/>
        <v>21</v>
      </c>
      <c r="C256">
        <f t="shared" si="26"/>
        <v>0.01</v>
      </c>
      <c r="D256">
        <f t="shared" si="27"/>
        <v>8.6711591603367541E-2</v>
      </c>
      <c r="E256">
        <f t="shared" si="28"/>
        <v>4.7619047619047616E-2</v>
      </c>
      <c r="F256">
        <f t="shared" si="29"/>
        <v>8.6711591603367546E-4</v>
      </c>
      <c r="G256">
        <f t="shared" si="30"/>
        <v>4.7619047619047619E-4</v>
      </c>
      <c r="H256">
        <f t="shared" si="31"/>
        <v>8.6711591603367569E-2</v>
      </c>
      <c r="I256">
        <f t="shared" si="32"/>
        <v>9.1797921892361918E-3</v>
      </c>
    </row>
    <row r="257" spans="2:9" x14ac:dyDescent="0.35">
      <c r="B257">
        <f t="shared" si="33"/>
        <v>22</v>
      </c>
      <c r="C257">
        <f t="shared" si="26"/>
        <v>0.01</v>
      </c>
      <c r="D257">
        <f t="shared" si="27"/>
        <v>8.088172362638682E-2</v>
      </c>
      <c r="E257">
        <f t="shared" si="28"/>
        <v>4.5454545454545456E-2</v>
      </c>
      <c r="F257">
        <f t="shared" si="29"/>
        <v>8.0881723626386826E-4</v>
      </c>
      <c r="G257">
        <f t="shared" si="30"/>
        <v>4.5454545454545455E-4</v>
      </c>
      <c r="H257">
        <f t="shared" si="31"/>
        <v>8.0881723626386848E-2</v>
      </c>
      <c r="I257">
        <f t="shared" si="32"/>
        <v>8.762528907907274E-3</v>
      </c>
    </row>
    <row r="258" spans="2:9" x14ac:dyDescent="0.35">
      <c r="B258">
        <f t="shared" si="33"/>
        <v>23</v>
      </c>
      <c r="C258">
        <f t="shared" si="26"/>
        <v>0.01</v>
      </c>
      <c r="D258">
        <f t="shared" si="27"/>
        <v>7.2386740243588862E-2</v>
      </c>
      <c r="E258">
        <f t="shared" si="28"/>
        <v>4.3478260869565216E-2</v>
      </c>
      <c r="F258">
        <f t="shared" si="29"/>
        <v>7.2386740243588865E-4</v>
      </c>
      <c r="G258">
        <f t="shared" si="30"/>
        <v>4.3478260869565219E-4</v>
      </c>
      <c r="H258">
        <f t="shared" si="31"/>
        <v>7.238674024358889E-2</v>
      </c>
      <c r="I258">
        <f t="shared" si="32"/>
        <v>8.3815493901721744E-3</v>
      </c>
    </row>
    <row r="259" spans="2:9" x14ac:dyDescent="0.35">
      <c r="B259">
        <f t="shared" si="33"/>
        <v>24</v>
      </c>
      <c r="C259">
        <f t="shared" si="26"/>
        <v>0.01</v>
      </c>
      <c r="D259">
        <f t="shared" si="27"/>
        <v>6.2378173166563695E-2</v>
      </c>
      <c r="E259">
        <f t="shared" si="28"/>
        <v>4.1666666666666664E-2</v>
      </c>
      <c r="F259">
        <f t="shared" si="29"/>
        <v>6.2378173166563694E-4</v>
      </c>
      <c r="G259">
        <f t="shared" si="30"/>
        <v>4.1666666666666664E-4</v>
      </c>
      <c r="H259">
        <f t="shared" si="31"/>
        <v>6.2378173166563716E-2</v>
      </c>
      <c r="I259">
        <f t="shared" si="32"/>
        <v>8.0323181655816665E-3</v>
      </c>
    </row>
    <row r="260" spans="2:9" x14ac:dyDescent="0.35">
      <c r="B260">
        <f t="shared" si="33"/>
        <v>25</v>
      </c>
      <c r="C260">
        <f t="shared" si="26"/>
        <v>0.01</v>
      </c>
      <c r="D260">
        <f t="shared" si="27"/>
        <v>5.1917468608491321E-2</v>
      </c>
      <c r="E260">
        <f t="shared" si="28"/>
        <v>0.04</v>
      </c>
      <c r="F260">
        <f t="shared" si="29"/>
        <v>5.1917468608491323E-4</v>
      </c>
      <c r="G260">
        <f t="shared" si="30"/>
        <v>4.0000000000000002E-4</v>
      </c>
      <c r="H260">
        <f t="shared" si="31"/>
        <v>5.1917468608491342E-2</v>
      </c>
      <c r="I260">
        <f t="shared" si="32"/>
        <v>7.7110254389584007E-3</v>
      </c>
    </row>
    <row r="261" spans="2:9" x14ac:dyDescent="0.35">
      <c r="B261">
        <f t="shared" si="33"/>
        <v>26</v>
      </c>
      <c r="C261">
        <f t="shared" si="26"/>
        <v>0.01</v>
      </c>
      <c r="D261">
        <f t="shared" si="27"/>
        <v>4.1849070175429132E-2</v>
      </c>
      <c r="E261">
        <f t="shared" si="28"/>
        <v>3.8461538461538464E-2</v>
      </c>
      <c r="F261">
        <f t="shared" si="29"/>
        <v>4.1849070175429133E-4</v>
      </c>
      <c r="G261">
        <f t="shared" si="30"/>
        <v>3.8461538461538467E-4</v>
      </c>
      <c r="H261">
        <f t="shared" si="31"/>
        <v>4.1849070175429146E-2</v>
      </c>
      <c r="I261">
        <f t="shared" si="32"/>
        <v>7.4144475374600012E-3</v>
      </c>
    </row>
    <row r="262" spans="2:9" x14ac:dyDescent="0.35">
      <c r="B262">
        <f t="shared" si="33"/>
        <v>27</v>
      </c>
      <c r="C262">
        <f t="shared" si="26"/>
        <v>0.01</v>
      </c>
      <c r="D262">
        <f t="shared" si="27"/>
        <v>3.2749121533444545E-2</v>
      </c>
      <c r="E262">
        <f t="shared" si="28"/>
        <v>3.7037037037037035E-2</v>
      </c>
      <c r="F262">
        <f t="shared" si="29"/>
        <v>3.2749121533444544E-4</v>
      </c>
      <c r="G262">
        <f t="shared" si="30"/>
        <v>3.7037037037037035E-4</v>
      </c>
      <c r="H262">
        <f t="shared" si="31"/>
        <v>3.2749121533444552E-2</v>
      </c>
      <c r="I262">
        <f t="shared" si="32"/>
        <v>7.1398383694059259E-3</v>
      </c>
    </row>
    <row r="263" spans="2:9" x14ac:dyDescent="0.35">
      <c r="B263">
        <f t="shared" si="33"/>
        <v>28</v>
      </c>
      <c r="C263">
        <f t="shared" si="26"/>
        <v>0.01</v>
      </c>
      <c r="D263">
        <f t="shared" si="27"/>
        <v>2.4933917413989995E-2</v>
      </c>
      <c r="E263">
        <f t="shared" si="28"/>
        <v>3.5714285714285712E-2</v>
      </c>
      <c r="F263">
        <f t="shared" si="29"/>
        <v>2.4933917413989993E-4</v>
      </c>
      <c r="G263">
        <f t="shared" si="30"/>
        <v>3.5714285714285714E-4</v>
      </c>
      <c r="H263">
        <f t="shared" si="31"/>
        <v>2.4933917413990002E-2</v>
      </c>
      <c r="I263">
        <f t="shared" si="32"/>
        <v>6.884844141927143E-3</v>
      </c>
    </row>
    <row r="264" spans="2:9" x14ac:dyDescent="0.35">
      <c r="B264">
        <f t="shared" si="33"/>
        <v>29</v>
      </c>
      <c r="C264">
        <f t="shared" si="26"/>
        <v>0.01</v>
      </c>
      <c r="D264">
        <f t="shared" si="27"/>
        <v>1.850526743841337E-2</v>
      </c>
      <c r="E264">
        <f t="shared" si="28"/>
        <v>3.4482758620689655E-2</v>
      </c>
      <c r="F264">
        <f t="shared" si="29"/>
        <v>1.8505267438413372E-4</v>
      </c>
      <c r="G264">
        <f t="shared" si="30"/>
        <v>3.4482758620689658E-4</v>
      </c>
      <c r="H264">
        <f t="shared" si="31"/>
        <v>1.8505267438413377E-2</v>
      </c>
      <c r="I264">
        <f t="shared" si="32"/>
        <v>6.647435723240001E-3</v>
      </c>
    </row>
    <row r="265" spans="2:9" x14ac:dyDescent="0.35">
      <c r="B265">
        <f t="shared" si="33"/>
        <v>30</v>
      </c>
      <c r="C265">
        <f t="shared" si="26"/>
        <v>0.01</v>
      </c>
      <c r="D265">
        <f t="shared" si="27"/>
        <v>1.3411150012837792E-2</v>
      </c>
      <c r="E265">
        <f t="shared" si="28"/>
        <v>3.3333333333333333E-2</v>
      </c>
      <c r="F265">
        <f t="shared" si="29"/>
        <v>1.3411150012837791E-4</v>
      </c>
      <c r="G265">
        <f t="shared" si="30"/>
        <v>3.3333333333333332E-4</v>
      </c>
      <c r="H265">
        <f t="shared" si="31"/>
        <v>1.3411150012837795E-2</v>
      </c>
      <c r="I265">
        <f t="shared" si="32"/>
        <v>6.4258545324653339E-3</v>
      </c>
    </row>
    <row r="266" spans="2:9" x14ac:dyDescent="0.35">
      <c r="B266">
        <f t="shared" si="33"/>
        <v>31</v>
      </c>
      <c r="C266">
        <f t="shared" si="26"/>
        <v>0.01</v>
      </c>
      <c r="D266">
        <f t="shared" si="27"/>
        <v>9.5056171986139595E-3</v>
      </c>
      <c r="E266">
        <f t="shared" si="28"/>
        <v>3.2258064516129031E-2</v>
      </c>
      <c r="F266">
        <f t="shared" si="29"/>
        <v>9.5056171986139596E-5</v>
      </c>
      <c r="G266">
        <f t="shared" si="30"/>
        <v>3.2258064516129032E-4</v>
      </c>
      <c r="H266">
        <f t="shared" si="31"/>
        <v>9.505617198613963E-3</v>
      </c>
      <c r="I266">
        <f t="shared" si="32"/>
        <v>6.2185689023858065E-3</v>
      </c>
    </row>
    <row r="267" spans="2:9" x14ac:dyDescent="0.35">
      <c r="B267">
        <f t="shared" si="33"/>
        <v>32</v>
      </c>
      <c r="C267">
        <f t="shared" si="26"/>
        <v>0.01</v>
      </c>
      <c r="D267">
        <f t="shared" si="27"/>
        <v>6.5985958356499985E-3</v>
      </c>
      <c r="E267">
        <f t="shared" si="28"/>
        <v>3.125E-2</v>
      </c>
      <c r="F267">
        <f t="shared" si="29"/>
        <v>6.5985958356499992E-5</v>
      </c>
      <c r="G267">
        <f t="shared" si="30"/>
        <v>3.1250000000000001E-4</v>
      </c>
      <c r="H267">
        <f t="shared" si="31"/>
        <v>6.5985958356500011E-3</v>
      </c>
      <c r="I267">
        <f t="shared" si="32"/>
        <v>6.0242386241862508E-3</v>
      </c>
    </row>
    <row r="268" spans="2:9" x14ac:dyDescent="0.35">
      <c r="B268">
        <f t="shared" si="33"/>
        <v>33</v>
      </c>
      <c r="C268">
        <f t="shared" si="26"/>
        <v>0.01</v>
      </c>
      <c r="D268">
        <f t="shared" si="27"/>
        <v>4.4919641121271732E-3</v>
      </c>
      <c r="E268">
        <f t="shared" si="28"/>
        <v>3.0303030303030304E-2</v>
      </c>
      <c r="F268">
        <f t="shared" si="29"/>
        <v>4.4919641121271735E-5</v>
      </c>
      <c r="G268">
        <f t="shared" si="30"/>
        <v>3.0303030303030303E-4</v>
      </c>
      <c r="H268">
        <f t="shared" si="31"/>
        <v>4.4919641121271749E-3</v>
      </c>
      <c r="I268">
        <f t="shared" si="32"/>
        <v>5.8416859386048493E-3</v>
      </c>
    </row>
    <row r="269" spans="2:9" x14ac:dyDescent="0.35">
      <c r="B269">
        <f t="shared" si="33"/>
        <v>34</v>
      </c>
      <c r="C269">
        <f t="shared" si="26"/>
        <v>0.01</v>
      </c>
      <c r="D269">
        <f t="shared" si="27"/>
        <v>3.0022118806534086E-3</v>
      </c>
      <c r="E269">
        <f t="shared" si="28"/>
        <v>2.9411764705882353E-2</v>
      </c>
      <c r="F269">
        <f t="shared" si="29"/>
        <v>3.0022118806534087E-5</v>
      </c>
      <c r="G269">
        <f t="shared" si="30"/>
        <v>2.9411764705882356E-4</v>
      </c>
      <c r="H269">
        <f t="shared" si="31"/>
        <v>3.0022118806534099E-3</v>
      </c>
      <c r="I269">
        <f t="shared" si="32"/>
        <v>5.6698716462929418E-3</v>
      </c>
    </row>
    <row r="270" spans="2:9" x14ac:dyDescent="0.35">
      <c r="B270">
        <f t="shared" si="33"/>
        <v>35</v>
      </c>
      <c r="C270">
        <f t="shared" si="26"/>
        <v>0.01</v>
      </c>
      <c r="D270">
        <f t="shared" si="27"/>
        <v>1.9721021361464291E-3</v>
      </c>
      <c r="E270">
        <f t="shared" si="28"/>
        <v>2.8571428571428571E-2</v>
      </c>
      <c r="F270">
        <f t="shared" si="29"/>
        <v>1.9721021361464291E-5</v>
      </c>
      <c r="G270">
        <f t="shared" si="30"/>
        <v>2.8571428571428574E-4</v>
      </c>
      <c r="H270">
        <f t="shared" si="31"/>
        <v>1.9721021361464295E-3</v>
      </c>
      <c r="I270">
        <f t="shared" si="32"/>
        <v>5.5078753135417149E-3</v>
      </c>
    </row>
    <row r="271" spans="2:9" x14ac:dyDescent="0.35">
      <c r="B271">
        <f t="shared" si="33"/>
        <v>36</v>
      </c>
      <c r="C271">
        <f t="shared" si="26"/>
        <v>0.01</v>
      </c>
      <c r="D271">
        <f t="shared" si="27"/>
        <v>1.2744536632300347E-3</v>
      </c>
      <c r="E271">
        <f t="shared" si="28"/>
        <v>2.7777777777777776E-2</v>
      </c>
      <c r="F271">
        <f t="shared" si="29"/>
        <v>1.2744536632300347E-5</v>
      </c>
      <c r="G271">
        <f t="shared" si="30"/>
        <v>2.7777777777777778E-4</v>
      </c>
      <c r="H271">
        <f t="shared" si="31"/>
        <v>1.2744536632300352E-3</v>
      </c>
      <c r="I271">
        <f t="shared" si="32"/>
        <v>5.3548787770544446E-3</v>
      </c>
    </row>
    <row r="272" spans="2:9" x14ac:dyDescent="0.35">
      <c r="B272">
        <f t="shared" si="33"/>
        <v>37</v>
      </c>
      <c r="C272">
        <f t="shared" si="26"/>
        <v>0.01</v>
      </c>
      <c r="D272">
        <f t="shared" si="27"/>
        <v>8.109872641396728E-4</v>
      </c>
      <c r="E272">
        <f t="shared" si="28"/>
        <v>2.7027027027027029E-2</v>
      </c>
      <c r="F272">
        <f t="shared" si="29"/>
        <v>8.1098726413967276E-6</v>
      </c>
      <c r="G272">
        <f t="shared" si="30"/>
        <v>2.7027027027027027E-4</v>
      </c>
      <c r="H272">
        <f t="shared" si="31"/>
        <v>8.1098726413967302E-4</v>
      </c>
      <c r="I272">
        <f t="shared" si="32"/>
        <v>5.210152323620541E-3</v>
      </c>
    </row>
    <row r="273" spans="2:9" x14ac:dyDescent="0.35">
      <c r="B273">
        <f t="shared" si="33"/>
        <v>38</v>
      </c>
      <c r="C273">
        <f t="shared" si="26"/>
        <v>0.01</v>
      </c>
      <c r="D273">
        <f t="shared" si="27"/>
        <v>5.085773366534541E-4</v>
      </c>
      <c r="E273">
        <f t="shared" si="28"/>
        <v>2.6315789473684209E-2</v>
      </c>
      <c r="F273">
        <f t="shared" si="29"/>
        <v>5.0857733665345411E-6</v>
      </c>
      <c r="G273">
        <f t="shared" si="30"/>
        <v>2.631578947368421E-4</v>
      </c>
      <c r="H273">
        <f t="shared" si="31"/>
        <v>5.0857733665345432E-4</v>
      </c>
      <c r="I273">
        <f t="shared" si="32"/>
        <v>5.0730430519463163E-3</v>
      </c>
    </row>
    <row r="274" spans="2:9" x14ac:dyDescent="0.35">
      <c r="B274">
        <f t="shared" si="33"/>
        <v>39</v>
      </c>
      <c r="C274">
        <f t="shared" si="26"/>
        <v>0.01</v>
      </c>
      <c r="D274">
        <f t="shared" si="27"/>
        <v>3.1454495899530861E-4</v>
      </c>
      <c r="E274">
        <f t="shared" si="28"/>
        <v>2.564102564102564E-2</v>
      </c>
      <c r="F274">
        <f t="shared" si="29"/>
        <v>3.1454495899530863E-6</v>
      </c>
      <c r="G274">
        <f t="shared" si="30"/>
        <v>2.5641025641025641E-4</v>
      </c>
      <c r="H274">
        <f t="shared" si="31"/>
        <v>3.1454495899530872E-4</v>
      </c>
      <c r="I274">
        <f t="shared" si="32"/>
        <v>4.9429650249733338E-3</v>
      </c>
    </row>
    <row r="275" spans="2:9" x14ac:dyDescent="0.35">
      <c r="B275">
        <f t="shared" si="33"/>
        <v>40</v>
      </c>
      <c r="C275">
        <f t="shared" si="26"/>
        <v>0.01</v>
      </c>
      <c r="D275">
        <f t="shared" si="27"/>
        <v>1.9199765904692395E-4</v>
      </c>
      <c r="E275">
        <f t="shared" si="28"/>
        <v>2.5000000000000001E-2</v>
      </c>
      <c r="F275">
        <f t="shared" si="29"/>
        <v>1.9199765904692396E-6</v>
      </c>
      <c r="G275">
        <f t="shared" si="30"/>
        <v>2.5000000000000001E-4</v>
      </c>
      <c r="H275">
        <f t="shared" si="31"/>
        <v>1.9199765904692401E-4</v>
      </c>
      <c r="I275">
        <f t="shared" si="32"/>
        <v>4.8193908993490004E-3</v>
      </c>
    </row>
    <row r="276" spans="2:9" x14ac:dyDescent="0.35">
      <c r="B276">
        <f t="shared" si="33"/>
        <v>41</v>
      </c>
      <c r="C276">
        <f t="shared" si="26"/>
        <v>0.01</v>
      </c>
      <c r="D276">
        <f t="shared" si="27"/>
        <v>1.1573874250923718E-4</v>
      </c>
      <c r="E276">
        <f t="shared" si="28"/>
        <v>2.4390243902439025E-2</v>
      </c>
      <c r="F276">
        <f t="shared" si="29"/>
        <v>1.1573874250923718E-6</v>
      </c>
      <c r="G276">
        <f t="shared" si="30"/>
        <v>2.4390243902439027E-4</v>
      </c>
      <c r="H276">
        <f t="shared" si="31"/>
        <v>1.1573874250923722E-4</v>
      </c>
      <c r="I276">
        <f t="shared" si="32"/>
        <v>4.7018447798526835E-3</v>
      </c>
    </row>
    <row r="277" spans="2:9" x14ac:dyDescent="0.35">
      <c r="B277">
        <f t="shared" si="33"/>
        <v>42</v>
      </c>
      <c r="C277">
        <f t="shared" si="26"/>
        <v>0.01</v>
      </c>
      <c r="D277">
        <f t="shared" si="27"/>
        <v>6.8943440315201936E-5</v>
      </c>
      <c r="E277">
        <f t="shared" si="28"/>
        <v>2.3809523809523808E-2</v>
      </c>
      <c r="F277">
        <f t="shared" si="29"/>
        <v>6.8943440315201942E-7</v>
      </c>
      <c r="G277">
        <f t="shared" si="30"/>
        <v>2.380952380952381E-4</v>
      </c>
      <c r="H277">
        <f t="shared" si="31"/>
        <v>6.8943440315201963E-5</v>
      </c>
      <c r="I277">
        <f t="shared" si="32"/>
        <v>4.5898960946180959E-3</v>
      </c>
    </row>
    <row r="278" spans="2:9" x14ac:dyDescent="0.35">
      <c r="B278">
        <f t="shared" si="33"/>
        <v>43</v>
      </c>
      <c r="C278">
        <f t="shared" si="26"/>
        <v>0.01</v>
      </c>
      <c r="D278">
        <f t="shared" si="27"/>
        <v>4.0605211120060712E-5</v>
      </c>
      <c r="E278">
        <f t="shared" si="28"/>
        <v>2.3255813953488372E-2</v>
      </c>
      <c r="F278">
        <f t="shared" si="29"/>
        <v>4.0605211120060715E-7</v>
      </c>
      <c r="G278">
        <f t="shared" si="30"/>
        <v>2.3255813953488373E-4</v>
      </c>
      <c r="H278">
        <f t="shared" si="31"/>
        <v>4.0605211120060726E-5</v>
      </c>
      <c r="I278">
        <f t="shared" si="32"/>
        <v>4.483154324975815E-3</v>
      </c>
    </row>
    <row r="279" spans="2:9" x14ac:dyDescent="0.35">
      <c r="B279">
        <f t="shared" si="33"/>
        <v>44</v>
      </c>
      <c r="C279">
        <f t="shared" si="26"/>
        <v>0.01</v>
      </c>
      <c r="D279">
        <f t="shared" si="27"/>
        <v>2.3657655812966182E-5</v>
      </c>
      <c r="E279">
        <f t="shared" si="28"/>
        <v>2.2727272727272728E-2</v>
      </c>
      <c r="F279">
        <f t="shared" si="29"/>
        <v>2.3657655812966182E-7</v>
      </c>
      <c r="G279">
        <f t="shared" si="30"/>
        <v>2.2727272727272727E-4</v>
      </c>
      <c r="H279">
        <f t="shared" si="31"/>
        <v>2.3657655812966189E-5</v>
      </c>
      <c r="I279">
        <f t="shared" si="32"/>
        <v>4.381264453953637E-3</v>
      </c>
    </row>
    <row r="280" spans="2:9" x14ac:dyDescent="0.35">
      <c r="B280">
        <f t="shared" si="33"/>
        <v>45</v>
      </c>
      <c r="C280">
        <f t="shared" si="26"/>
        <v>0.01</v>
      </c>
      <c r="D280">
        <f t="shared" si="27"/>
        <v>1.3641872084813193E-5</v>
      </c>
      <c r="E280">
        <f t="shared" si="28"/>
        <v>2.2222222222222223E-2</v>
      </c>
      <c r="F280">
        <f t="shared" si="29"/>
        <v>1.3641872084813194E-7</v>
      </c>
      <c r="G280">
        <f t="shared" si="30"/>
        <v>2.2222222222222223E-4</v>
      </c>
      <c r="H280">
        <f t="shared" si="31"/>
        <v>1.3641872084813198E-5</v>
      </c>
      <c r="I280">
        <f t="shared" si="32"/>
        <v>4.2839030216435562E-3</v>
      </c>
    </row>
    <row r="281" spans="2:9" x14ac:dyDescent="0.35">
      <c r="B281">
        <f t="shared" si="33"/>
        <v>46</v>
      </c>
      <c r="C281">
        <f t="shared" si="26"/>
        <v>0.01</v>
      </c>
      <c r="D281">
        <f t="shared" si="27"/>
        <v>7.7890743467872608E-6</v>
      </c>
      <c r="E281">
        <f t="shared" si="28"/>
        <v>2.1739130434782608E-2</v>
      </c>
      <c r="F281">
        <f t="shared" si="29"/>
        <v>7.7890743467872611E-8</v>
      </c>
      <c r="G281">
        <f t="shared" si="30"/>
        <v>2.173913043478261E-4</v>
      </c>
      <c r="H281">
        <f t="shared" si="31"/>
        <v>7.7890743467872642E-6</v>
      </c>
      <c r="I281">
        <f t="shared" si="32"/>
        <v>4.1907746950860872E-3</v>
      </c>
    </row>
    <row r="282" spans="2:9" x14ac:dyDescent="0.35">
      <c r="B282">
        <f t="shared" si="33"/>
        <v>47</v>
      </c>
      <c r="C282">
        <f t="shared" si="26"/>
        <v>0.01</v>
      </c>
      <c r="D282">
        <f t="shared" si="27"/>
        <v>4.4054663909533591E-6</v>
      </c>
      <c r="E282">
        <f t="shared" si="28"/>
        <v>2.1276595744680851E-2</v>
      </c>
      <c r="F282">
        <f t="shared" si="29"/>
        <v>4.4054663909533591E-8</v>
      </c>
      <c r="G282">
        <f t="shared" si="30"/>
        <v>2.1276595744680851E-4</v>
      </c>
      <c r="H282">
        <f t="shared" si="31"/>
        <v>4.4054663909533608E-6</v>
      </c>
      <c r="I282">
        <f t="shared" si="32"/>
        <v>4.1016092760417025E-3</v>
      </c>
    </row>
    <row r="283" spans="2:9" x14ac:dyDescent="0.35">
      <c r="B283">
        <f t="shared" si="33"/>
        <v>48</v>
      </c>
      <c r="C283">
        <f t="shared" si="26"/>
        <v>0.01</v>
      </c>
      <c r="D283">
        <f t="shared" si="27"/>
        <v>2.4692496408784995E-6</v>
      </c>
      <c r="E283">
        <f t="shared" si="28"/>
        <v>2.0833333333333332E-2</v>
      </c>
      <c r="F283">
        <f t="shared" si="29"/>
        <v>2.4692496408784995E-8</v>
      </c>
      <c r="G283">
        <f t="shared" si="30"/>
        <v>2.0833333333333332E-4</v>
      </c>
      <c r="H283">
        <f t="shared" si="31"/>
        <v>2.4692496408785003E-6</v>
      </c>
      <c r="I283">
        <f t="shared" si="32"/>
        <v>4.0161590827908333E-3</v>
      </c>
    </row>
    <row r="284" spans="2:9" x14ac:dyDescent="0.35">
      <c r="B284">
        <f t="shared" si="33"/>
        <v>49</v>
      </c>
      <c r="C284">
        <f t="shared" si="26"/>
        <v>0.01</v>
      </c>
      <c r="D284">
        <f t="shared" si="27"/>
        <v>1.3720418879635484E-6</v>
      </c>
      <c r="E284">
        <f t="shared" si="28"/>
        <v>2.0408163265306121E-2</v>
      </c>
      <c r="F284">
        <f t="shared" si="29"/>
        <v>1.3720418879635484E-8</v>
      </c>
      <c r="G284">
        <f t="shared" si="30"/>
        <v>2.040816326530612E-4</v>
      </c>
      <c r="H284">
        <f t="shared" si="31"/>
        <v>1.3720418879635489E-6</v>
      </c>
      <c r="I284">
        <f t="shared" si="32"/>
        <v>3.9341966525297959E-3</v>
      </c>
    </row>
    <row r="285" spans="2:9" x14ac:dyDescent="0.35">
      <c r="B285">
        <f t="shared" si="33"/>
        <v>50</v>
      </c>
      <c r="C285">
        <f t="shared" si="26"/>
        <v>0.01</v>
      </c>
      <c r="D285">
        <f t="shared" si="27"/>
        <v>7.5605149183719154E-7</v>
      </c>
      <c r="E285">
        <f t="shared" si="28"/>
        <v>0.02</v>
      </c>
      <c r="F285">
        <f t="shared" si="29"/>
        <v>7.5605149183719162E-9</v>
      </c>
      <c r="G285">
        <f t="shared" si="30"/>
        <v>2.0000000000000001E-4</v>
      </c>
      <c r="H285">
        <f t="shared" si="31"/>
        <v>7.5605149183719186E-7</v>
      </c>
      <c r="I285">
        <f t="shared" si="32"/>
        <v>3.8555127194792004E-3</v>
      </c>
    </row>
    <row r="286" spans="2:9" x14ac:dyDescent="0.35">
      <c r="B286">
        <f t="shared" si="33"/>
        <v>51</v>
      </c>
      <c r="C286">
        <f t="shared" si="26"/>
        <v>0.01</v>
      </c>
      <c r="D286">
        <f t="shared" si="27"/>
        <v>4.1329516820479718E-7</v>
      </c>
      <c r="E286">
        <f t="shared" si="28"/>
        <v>1.9607843137254902E-2</v>
      </c>
      <c r="F286">
        <f t="shared" si="29"/>
        <v>4.1329516820479721E-9</v>
      </c>
      <c r="G286">
        <f t="shared" si="30"/>
        <v>1.9607843137254901E-4</v>
      </c>
      <c r="H286">
        <f t="shared" si="31"/>
        <v>4.1329516820479734E-7</v>
      </c>
      <c r="I286">
        <f t="shared" si="32"/>
        <v>3.7799144308619608E-3</v>
      </c>
    </row>
    <row r="287" spans="2:9" x14ac:dyDescent="0.35">
      <c r="B287">
        <f t="shared" si="33"/>
        <v>52</v>
      </c>
      <c r="C287">
        <f t="shared" si="26"/>
        <v>0.01</v>
      </c>
      <c r="D287">
        <f t="shared" si="27"/>
        <v>2.2419669020095239E-7</v>
      </c>
      <c r="E287">
        <f t="shared" si="28"/>
        <v>1.9230769230769232E-2</v>
      </c>
      <c r="F287">
        <f t="shared" si="29"/>
        <v>2.2419669020095242E-9</v>
      </c>
      <c r="G287">
        <f t="shared" si="30"/>
        <v>1.9230769230769233E-4</v>
      </c>
      <c r="H287">
        <f t="shared" si="31"/>
        <v>2.241966902009525E-7</v>
      </c>
      <c r="I287">
        <f t="shared" si="32"/>
        <v>3.7072237687300006E-3</v>
      </c>
    </row>
    <row r="288" spans="2:9" x14ac:dyDescent="0.35">
      <c r="B288">
        <f t="shared" si="33"/>
        <v>53</v>
      </c>
      <c r="C288">
        <f t="shared" si="26"/>
        <v>0.01</v>
      </c>
      <c r="D288">
        <f t="shared" si="27"/>
        <v>1.2072166990424055E-7</v>
      </c>
      <c r="E288">
        <f t="shared" si="28"/>
        <v>1.8867924528301886E-2</v>
      </c>
      <c r="F288">
        <f t="shared" si="29"/>
        <v>1.2072166990424056E-9</v>
      </c>
      <c r="G288">
        <f t="shared" si="30"/>
        <v>1.8867924528301886E-4</v>
      </c>
      <c r="H288">
        <f t="shared" si="31"/>
        <v>1.207216699042406E-7</v>
      </c>
      <c r="I288">
        <f t="shared" si="32"/>
        <v>3.6372761504520758E-3</v>
      </c>
    </row>
    <row r="289" spans="2:9" x14ac:dyDescent="0.35">
      <c r="B289">
        <f t="shared" si="33"/>
        <v>54</v>
      </c>
      <c r="C289">
        <f t="shared" si="26"/>
        <v>0.01</v>
      </c>
      <c r="D289">
        <f t="shared" si="27"/>
        <v>6.4542912165654957E-8</v>
      </c>
      <c r="E289">
        <f t="shared" si="28"/>
        <v>1.8518518518518517E-2</v>
      </c>
      <c r="F289">
        <f t="shared" si="29"/>
        <v>6.4542912165654955E-10</v>
      </c>
      <c r="G289">
        <f t="shared" si="30"/>
        <v>1.8518518518518518E-4</v>
      </c>
      <c r="H289">
        <f t="shared" si="31"/>
        <v>6.4542912165654971E-8</v>
      </c>
      <c r="I289">
        <f t="shared" si="32"/>
        <v>3.569919184702963E-3</v>
      </c>
    </row>
    <row r="290" spans="2:9" x14ac:dyDescent="0.35">
      <c r="B290">
        <f t="shared" si="33"/>
        <v>55</v>
      </c>
      <c r="C290">
        <f t="shared" si="26"/>
        <v>0.01</v>
      </c>
      <c r="D290">
        <f t="shared" si="27"/>
        <v>3.4271464900944535E-8</v>
      </c>
      <c r="E290">
        <f t="shared" si="28"/>
        <v>1.8181818181818181E-2</v>
      </c>
      <c r="F290">
        <f t="shared" si="29"/>
        <v>3.4271464900944536E-10</v>
      </c>
      <c r="G290">
        <f t="shared" si="30"/>
        <v>1.8181818181818181E-4</v>
      </c>
      <c r="H290">
        <f t="shared" si="31"/>
        <v>3.4271464900944548E-8</v>
      </c>
      <c r="I290">
        <f t="shared" si="32"/>
        <v>3.5050115631629093E-3</v>
      </c>
    </row>
    <row r="291" spans="2:9" x14ac:dyDescent="0.35">
      <c r="B291">
        <f t="shared" si="33"/>
        <v>56</v>
      </c>
      <c r="C291">
        <f t="shared" si="26"/>
        <v>0.01</v>
      </c>
      <c r="D291">
        <f t="shared" si="27"/>
        <v>1.8077773330774031E-8</v>
      </c>
      <c r="E291">
        <f t="shared" si="28"/>
        <v>1.7857142857142856E-2</v>
      </c>
      <c r="F291">
        <f t="shared" si="29"/>
        <v>1.8077773330774032E-10</v>
      </c>
      <c r="G291">
        <f t="shared" si="30"/>
        <v>1.7857142857142857E-4</v>
      </c>
      <c r="H291">
        <f t="shared" si="31"/>
        <v>1.8077773330774037E-8</v>
      </c>
      <c r="I291">
        <f t="shared" si="32"/>
        <v>3.4424220709635715E-3</v>
      </c>
    </row>
    <row r="292" spans="2:9" x14ac:dyDescent="0.35">
      <c r="B292">
        <f t="shared" si="33"/>
        <v>57</v>
      </c>
      <c r="C292">
        <f t="shared" si="26"/>
        <v>0.01</v>
      </c>
      <c r="D292">
        <f t="shared" si="27"/>
        <v>9.4751703801806601E-9</v>
      </c>
      <c r="E292">
        <f t="shared" si="28"/>
        <v>1.7543859649122806E-2</v>
      </c>
      <c r="F292">
        <f t="shared" si="29"/>
        <v>9.4751703801806605E-11</v>
      </c>
      <c r="G292">
        <f t="shared" si="30"/>
        <v>1.7543859649122806E-4</v>
      </c>
      <c r="H292">
        <f t="shared" si="31"/>
        <v>9.4751703801806634E-9</v>
      </c>
      <c r="I292">
        <f t="shared" si="32"/>
        <v>3.3820287012975439E-3</v>
      </c>
    </row>
    <row r="293" spans="2:9" x14ac:dyDescent="0.35">
      <c r="B293">
        <f t="shared" si="33"/>
        <v>58</v>
      </c>
      <c r="C293">
        <f t="shared" si="26"/>
        <v>0.01</v>
      </c>
      <c r="D293">
        <f t="shared" si="27"/>
        <v>4.9357744325121631E-9</v>
      </c>
      <c r="E293">
        <f t="shared" si="28"/>
        <v>1.7241379310344827E-2</v>
      </c>
      <c r="F293">
        <f t="shared" si="29"/>
        <v>4.9357744325121635E-11</v>
      </c>
      <c r="G293">
        <f t="shared" si="30"/>
        <v>1.7241379310344829E-4</v>
      </c>
      <c r="H293">
        <f t="shared" si="31"/>
        <v>4.9357744325121648E-9</v>
      </c>
      <c r="I293">
        <f t="shared" si="32"/>
        <v>3.3237178616200005E-3</v>
      </c>
    </row>
    <row r="294" spans="2:9" x14ac:dyDescent="0.35">
      <c r="B294">
        <f t="shared" si="33"/>
        <v>59</v>
      </c>
      <c r="C294">
        <f t="shared" si="26"/>
        <v>0.01</v>
      </c>
      <c r="D294">
        <f t="shared" si="27"/>
        <v>2.5558842612968918E-9</v>
      </c>
      <c r="E294">
        <f t="shared" si="28"/>
        <v>1.6949152542372881E-2</v>
      </c>
      <c r="F294">
        <f t="shared" si="29"/>
        <v>2.555884261296892E-11</v>
      </c>
      <c r="G294">
        <f t="shared" si="30"/>
        <v>1.6949152542372882E-4</v>
      </c>
      <c r="H294">
        <f t="shared" si="31"/>
        <v>2.5558842612968927E-9</v>
      </c>
      <c r="I294">
        <f t="shared" si="32"/>
        <v>3.2673836605755938E-3</v>
      </c>
    </row>
    <row r="295" spans="2:9" x14ac:dyDescent="0.35">
      <c r="B295">
        <f t="shared" si="33"/>
        <v>60</v>
      </c>
      <c r="C295">
        <f t="shared" si="26"/>
        <v>0.01</v>
      </c>
      <c r="D295">
        <f t="shared" si="27"/>
        <v>1.3159260267341899E-9</v>
      </c>
      <c r="E295">
        <f t="shared" si="28"/>
        <v>1.6666666666666666E-2</v>
      </c>
      <c r="F295">
        <f t="shared" si="29"/>
        <v>1.31592602673419E-11</v>
      </c>
      <c r="G295">
        <f t="shared" si="30"/>
        <v>1.6666666666666666E-4</v>
      </c>
      <c r="H295">
        <f t="shared" si="31"/>
        <v>1.3159260267341906E-9</v>
      </c>
      <c r="I295">
        <f t="shared" si="32"/>
        <v>3.212927266232667E-3</v>
      </c>
    </row>
    <row r="296" spans="2:9" x14ac:dyDescent="0.35">
      <c r="B296">
        <f t="shared" si="33"/>
        <v>61</v>
      </c>
      <c r="C296">
        <f t="shared" si="26"/>
        <v>0.01</v>
      </c>
      <c r="D296">
        <f t="shared" si="27"/>
        <v>6.7376537273705689E-10</v>
      </c>
      <c r="E296">
        <f t="shared" si="28"/>
        <v>1.6393442622950821E-2</v>
      </c>
      <c r="F296">
        <f t="shared" si="29"/>
        <v>6.737653727370569E-12</v>
      </c>
      <c r="G296">
        <f t="shared" si="30"/>
        <v>1.639344262295082E-4</v>
      </c>
      <c r="H296">
        <f t="shared" si="31"/>
        <v>6.7376537273705709E-10</v>
      </c>
      <c r="I296">
        <f t="shared" si="32"/>
        <v>3.1602563274419674E-3</v>
      </c>
    </row>
    <row r="297" spans="2:9" x14ac:dyDescent="0.35">
      <c r="B297">
        <f t="shared" si="33"/>
        <v>62</v>
      </c>
      <c r="C297">
        <f t="shared" si="26"/>
        <v>0.01</v>
      </c>
      <c r="D297">
        <f t="shared" si="27"/>
        <v>3.4312415722190463E-10</v>
      </c>
      <c r="E297">
        <f t="shared" si="28"/>
        <v>1.6129032258064516E-2</v>
      </c>
      <c r="F297">
        <f t="shared" si="29"/>
        <v>3.4312415722190462E-12</v>
      </c>
      <c r="G297">
        <f t="shared" si="30"/>
        <v>1.6129032258064516E-4</v>
      </c>
      <c r="H297">
        <f t="shared" si="31"/>
        <v>3.4312415722190473E-10</v>
      </c>
      <c r="I297">
        <f t="shared" si="32"/>
        <v>3.1092844511929033E-3</v>
      </c>
    </row>
    <row r="298" spans="2:9" x14ac:dyDescent="0.35">
      <c r="B298">
        <f t="shared" si="33"/>
        <v>63</v>
      </c>
      <c r="C298">
        <f t="shared" si="26"/>
        <v>0.01</v>
      </c>
      <c r="D298">
        <f t="shared" si="27"/>
        <v>1.7383371528608937E-10</v>
      </c>
      <c r="E298">
        <f t="shared" si="28"/>
        <v>1.5873015873015872E-2</v>
      </c>
      <c r="F298">
        <f t="shared" si="29"/>
        <v>1.7383371528608938E-12</v>
      </c>
      <c r="G298">
        <f t="shared" si="30"/>
        <v>1.5873015873015873E-4</v>
      </c>
      <c r="H298">
        <f t="shared" si="31"/>
        <v>1.7383371528608945E-10</v>
      </c>
      <c r="I298">
        <f t="shared" si="32"/>
        <v>3.0599307297453971E-3</v>
      </c>
    </row>
    <row r="299" spans="2:9" x14ac:dyDescent="0.35">
      <c r="B299">
        <f t="shared" si="33"/>
        <v>64</v>
      </c>
      <c r="C299">
        <f t="shared" si="26"/>
        <v>0.01</v>
      </c>
      <c r="D299">
        <f t="shared" si="27"/>
        <v>8.7624997985829537E-11</v>
      </c>
      <c r="E299">
        <f t="shared" si="28"/>
        <v>1.5625E-2</v>
      </c>
      <c r="F299">
        <f t="shared" si="29"/>
        <v>8.7624997985829539E-13</v>
      </c>
      <c r="G299">
        <f t="shared" si="30"/>
        <v>1.5625E-4</v>
      </c>
      <c r="H299">
        <f t="shared" si="31"/>
        <v>8.7624997985829562E-11</v>
      </c>
      <c r="I299">
        <f t="shared" si="32"/>
        <v>3.0121193120931254E-3</v>
      </c>
    </row>
    <row r="300" spans="2:9" x14ac:dyDescent="0.35">
      <c r="B300">
        <f t="shared" si="33"/>
        <v>65</v>
      </c>
      <c r="C300">
        <f t="shared" si="26"/>
        <v>0.01</v>
      </c>
      <c r="D300">
        <f t="shared" si="27"/>
        <v>4.3954282211245725E-11</v>
      </c>
      <c r="E300">
        <f t="shared" si="28"/>
        <v>1.5384615384615385E-2</v>
      </c>
      <c r="F300">
        <f t="shared" si="29"/>
        <v>4.3954282211245726E-13</v>
      </c>
      <c r="G300">
        <f t="shared" si="30"/>
        <v>1.5384615384615385E-4</v>
      </c>
      <c r="H300">
        <f t="shared" si="31"/>
        <v>4.3954282211245738E-11</v>
      </c>
      <c r="I300">
        <f t="shared" si="32"/>
        <v>2.9657790149840001E-3</v>
      </c>
    </row>
    <row r="301" spans="2:9" x14ac:dyDescent="0.35">
      <c r="B301">
        <f t="shared" si="33"/>
        <v>66</v>
      </c>
      <c r="C301">
        <f t="shared" ref="C301:C335" si="34">1/100</f>
        <v>0.01</v>
      </c>
      <c r="D301">
        <f t="shared" ref="D301:D335" si="35">B301^C$233 * EXP(-B301)/(FACT(C$233))</f>
        <v>2.1944126004307919E-11</v>
      </c>
      <c r="E301">
        <f t="shared" ref="E301:E335" si="36">1/B301</f>
        <v>1.5151515151515152E-2</v>
      </c>
      <c r="F301">
        <f t="shared" ref="F301:F335" si="37">D301*C301</f>
        <v>2.194412600430792E-13</v>
      </c>
      <c r="G301">
        <f t="shared" ref="G301:G335" si="38">E301*C301</f>
        <v>1.5151515151515152E-4</v>
      </c>
      <c r="H301">
        <f t="shared" ref="H301:H335" si="39">F301/E$340</f>
        <v>2.1944126004307929E-11</v>
      </c>
      <c r="I301">
        <f t="shared" ref="I301:I335" si="40">G301/E$341</f>
        <v>2.9208429693024247E-3</v>
      </c>
    </row>
    <row r="302" spans="2:9" x14ac:dyDescent="0.35">
      <c r="B302">
        <f t="shared" ref="B302:B324" si="41">B301+1</f>
        <v>67</v>
      </c>
      <c r="C302">
        <f t="shared" si="34"/>
        <v>0.01</v>
      </c>
      <c r="D302">
        <f t="shared" si="35"/>
        <v>1.0905388697558536E-11</v>
      </c>
      <c r="E302">
        <f t="shared" si="36"/>
        <v>1.4925373134328358E-2</v>
      </c>
      <c r="F302">
        <f t="shared" si="37"/>
        <v>1.0905388697558536E-13</v>
      </c>
      <c r="G302">
        <f t="shared" si="38"/>
        <v>1.4925373134328358E-4</v>
      </c>
      <c r="H302">
        <f t="shared" si="39"/>
        <v>1.0905388697558539E-11</v>
      </c>
      <c r="I302">
        <f t="shared" si="40"/>
        <v>2.8772482981188063E-3</v>
      </c>
    </row>
    <row r="303" spans="2:9" x14ac:dyDescent="0.35">
      <c r="B303">
        <f t="shared" si="41"/>
        <v>68</v>
      </c>
      <c r="C303">
        <f t="shared" si="34"/>
        <v>0.01</v>
      </c>
      <c r="D303">
        <f t="shared" si="35"/>
        <v>5.3954648531559829E-12</v>
      </c>
      <c r="E303">
        <f t="shared" si="36"/>
        <v>1.4705882352941176E-2</v>
      </c>
      <c r="F303">
        <f t="shared" si="37"/>
        <v>5.3954648531559831E-14</v>
      </c>
      <c r="G303">
        <f t="shared" si="38"/>
        <v>1.4705882352941178E-4</v>
      </c>
      <c r="H303">
        <f t="shared" si="39"/>
        <v>5.3954648531559845E-12</v>
      </c>
      <c r="I303">
        <f t="shared" si="40"/>
        <v>2.8349358231464709E-3</v>
      </c>
    </row>
    <row r="304" spans="2:9" x14ac:dyDescent="0.35">
      <c r="B304">
        <f t="shared" si="41"/>
        <v>69</v>
      </c>
      <c r="C304">
        <f t="shared" si="34"/>
        <v>0.01</v>
      </c>
      <c r="D304">
        <f t="shared" si="35"/>
        <v>2.6578957734355464E-12</v>
      </c>
      <c r="E304">
        <f t="shared" si="36"/>
        <v>1.4492753623188406E-2</v>
      </c>
      <c r="F304">
        <f t="shared" si="37"/>
        <v>2.6578957734355464E-14</v>
      </c>
      <c r="G304">
        <f t="shared" si="38"/>
        <v>1.4492753623188405E-4</v>
      </c>
      <c r="H304">
        <f t="shared" si="39"/>
        <v>2.6578957734355472E-12</v>
      </c>
      <c r="I304">
        <f t="shared" si="40"/>
        <v>2.793849796724058E-3</v>
      </c>
    </row>
    <row r="305" spans="2:9" x14ac:dyDescent="0.35">
      <c r="B305">
        <f t="shared" si="41"/>
        <v>70</v>
      </c>
      <c r="C305">
        <f t="shared" si="34"/>
        <v>0.01</v>
      </c>
      <c r="D305">
        <f t="shared" si="35"/>
        <v>1.303834445096003E-12</v>
      </c>
      <c r="E305">
        <f t="shared" si="36"/>
        <v>1.4285714285714285E-2</v>
      </c>
      <c r="F305">
        <f t="shared" si="37"/>
        <v>1.3038344450960031E-14</v>
      </c>
      <c r="G305">
        <f t="shared" si="38"/>
        <v>1.4285714285714287E-4</v>
      </c>
      <c r="H305">
        <f t="shared" si="39"/>
        <v>1.3038344450960037E-12</v>
      </c>
      <c r="I305">
        <f t="shared" si="40"/>
        <v>2.7539376567708575E-3</v>
      </c>
    </row>
    <row r="306" spans="2:9" x14ac:dyDescent="0.35">
      <c r="B306">
        <f t="shared" si="41"/>
        <v>71</v>
      </c>
      <c r="C306">
        <f t="shared" si="34"/>
        <v>0.01</v>
      </c>
      <c r="D306">
        <f t="shared" si="35"/>
        <v>6.3699224101228166E-13</v>
      </c>
      <c r="E306">
        <f t="shared" si="36"/>
        <v>1.4084507042253521E-2</v>
      </c>
      <c r="F306">
        <f t="shared" si="37"/>
        <v>6.3699224101228165E-15</v>
      </c>
      <c r="G306">
        <f t="shared" si="38"/>
        <v>1.4084507042253522E-4</v>
      </c>
      <c r="H306">
        <f t="shared" si="39"/>
        <v>6.3699224101228186E-13</v>
      </c>
      <c r="I306">
        <f t="shared" si="40"/>
        <v>2.7151498024501411E-3</v>
      </c>
    </row>
    <row r="307" spans="2:9" x14ac:dyDescent="0.35">
      <c r="B307">
        <f t="shared" si="41"/>
        <v>72</v>
      </c>
      <c r="C307">
        <f t="shared" si="34"/>
        <v>0.01</v>
      </c>
      <c r="D307">
        <f t="shared" si="35"/>
        <v>3.0997210652471362E-13</v>
      </c>
      <c r="E307">
        <f t="shared" si="36"/>
        <v>1.3888888888888888E-2</v>
      </c>
      <c r="F307">
        <f t="shared" si="37"/>
        <v>3.0997210652471363E-15</v>
      </c>
      <c r="G307">
        <f t="shared" si="38"/>
        <v>1.3888888888888889E-4</v>
      </c>
      <c r="H307">
        <f t="shared" si="39"/>
        <v>3.0997210652471372E-13</v>
      </c>
      <c r="I307">
        <f t="shared" si="40"/>
        <v>2.6774393885272223E-3</v>
      </c>
    </row>
    <row r="308" spans="2:9" x14ac:dyDescent="0.35">
      <c r="B308">
        <f t="shared" si="41"/>
        <v>73</v>
      </c>
      <c r="C308">
        <f t="shared" si="34"/>
        <v>0.01</v>
      </c>
      <c r="D308">
        <f t="shared" si="35"/>
        <v>1.5025723977680156E-13</v>
      </c>
      <c r="E308">
        <f t="shared" si="36"/>
        <v>1.3698630136986301E-2</v>
      </c>
      <c r="F308">
        <f t="shared" si="37"/>
        <v>1.5025723977680157E-15</v>
      </c>
      <c r="G308">
        <f t="shared" si="38"/>
        <v>1.36986301369863E-4</v>
      </c>
      <c r="H308">
        <f t="shared" si="39"/>
        <v>1.5025723977680161E-13</v>
      </c>
      <c r="I308">
        <f t="shared" si="40"/>
        <v>2.6407621366295892E-3</v>
      </c>
    </row>
    <row r="309" spans="2:9" x14ac:dyDescent="0.35">
      <c r="B309">
        <f t="shared" si="41"/>
        <v>74</v>
      </c>
      <c r="C309">
        <f t="shared" si="34"/>
        <v>0.01</v>
      </c>
      <c r="D309">
        <f t="shared" si="35"/>
        <v>7.2563482414554395E-14</v>
      </c>
      <c r="E309">
        <f t="shared" si="36"/>
        <v>1.3513513513513514E-2</v>
      </c>
      <c r="F309">
        <f t="shared" si="37"/>
        <v>7.2563482414554397E-16</v>
      </c>
      <c r="G309">
        <f t="shared" si="38"/>
        <v>1.3513513513513514E-4</v>
      </c>
      <c r="H309">
        <f t="shared" si="39"/>
        <v>7.256348241455442E-14</v>
      </c>
      <c r="I309">
        <f t="shared" si="40"/>
        <v>2.6050761618102705E-3</v>
      </c>
    </row>
    <row r="310" spans="2:9" x14ac:dyDescent="0.35">
      <c r="B310">
        <f t="shared" si="41"/>
        <v>75</v>
      </c>
      <c r="C310">
        <f t="shared" si="34"/>
        <v>0.01</v>
      </c>
      <c r="D310">
        <f t="shared" si="35"/>
        <v>3.4915197919220565E-14</v>
      </c>
      <c r="E310">
        <f t="shared" si="36"/>
        <v>1.3333333333333334E-2</v>
      </c>
      <c r="F310">
        <f t="shared" si="37"/>
        <v>3.4915197919220565E-16</v>
      </c>
      <c r="G310">
        <f t="shared" si="38"/>
        <v>1.3333333333333334E-4</v>
      </c>
      <c r="H310">
        <f t="shared" si="39"/>
        <v>3.4915197919220578E-14</v>
      </c>
      <c r="I310">
        <f t="shared" si="40"/>
        <v>2.5703418129861336E-3</v>
      </c>
    </row>
    <row r="311" spans="2:9" x14ac:dyDescent="0.35">
      <c r="B311">
        <f t="shared" si="41"/>
        <v>76</v>
      </c>
      <c r="C311">
        <f t="shared" si="34"/>
        <v>0.01</v>
      </c>
      <c r="D311">
        <f t="shared" si="35"/>
        <v>1.6740429802046048E-14</v>
      </c>
      <c r="E311">
        <f t="shared" si="36"/>
        <v>1.3157894736842105E-2</v>
      </c>
      <c r="F311">
        <f t="shared" si="37"/>
        <v>1.6740429802046048E-16</v>
      </c>
      <c r="G311">
        <f t="shared" si="38"/>
        <v>1.3157894736842105E-4</v>
      </c>
      <c r="H311">
        <f t="shared" si="39"/>
        <v>1.6740429802046054E-14</v>
      </c>
      <c r="I311">
        <f t="shared" si="40"/>
        <v>2.5365215259731582E-3</v>
      </c>
    </row>
    <row r="312" spans="2:9" x14ac:dyDescent="0.35">
      <c r="B312">
        <f t="shared" si="41"/>
        <v>77</v>
      </c>
      <c r="C312">
        <f t="shared" si="34"/>
        <v>0.01</v>
      </c>
      <c r="D312">
        <f t="shared" si="35"/>
        <v>7.9986147563534249E-15</v>
      </c>
      <c r="E312">
        <f t="shared" si="36"/>
        <v>1.2987012987012988E-2</v>
      </c>
      <c r="F312">
        <f t="shared" si="37"/>
        <v>7.9986147563534251E-17</v>
      </c>
      <c r="G312">
        <f t="shared" si="38"/>
        <v>1.2987012987012987E-4</v>
      </c>
      <c r="H312">
        <f t="shared" si="39"/>
        <v>7.9986147563534281E-15</v>
      </c>
      <c r="I312">
        <f t="shared" si="40"/>
        <v>2.5035796879735069E-3</v>
      </c>
    </row>
    <row r="313" spans="2:9" x14ac:dyDescent="0.35">
      <c r="B313">
        <f t="shared" si="41"/>
        <v>78</v>
      </c>
      <c r="C313">
        <f t="shared" si="34"/>
        <v>0.01</v>
      </c>
      <c r="D313">
        <f t="shared" si="35"/>
        <v>3.8088848954830436E-15</v>
      </c>
      <c r="E313">
        <f t="shared" si="36"/>
        <v>1.282051282051282E-2</v>
      </c>
      <c r="F313">
        <f t="shared" si="37"/>
        <v>3.8088848954830437E-17</v>
      </c>
      <c r="G313">
        <f t="shared" si="38"/>
        <v>1.2820512820512821E-4</v>
      </c>
      <c r="H313">
        <f t="shared" si="39"/>
        <v>3.8088848954830452E-15</v>
      </c>
      <c r="I313">
        <f t="shared" si="40"/>
        <v>2.4714825124866669E-3</v>
      </c>
    </row>
    <row r="314" spans="2:9" x14ac:dyDescent="0.35">
      <c r="B314">
        <f t="shared" si="41"/>
        <v>79</v>
      </c>
      <c r="C314">
        <f t="shared" si="34"/>
        <v>0.01</v>
      </c>
      <c r="D314">
        <f t="shared" si="35"/>
        <v>1.8078114743517368E-15</v>
      </c>
      <c r="E314">
        <f t="shared" si="36"/>
        <v>1.2658227848101266E-2</v>
      </c>
      <c r="F314">
        <f t="shared" si="37"/>
        <v>1.8078114743517367E-17</v>
      </c>
      <c r="G314">
        <f t="shared" si="38"/>
        <v>1.2658227848101267E-4</v>
      </c>
      <c r="H314">
        <f t="shared" si="39"/>
        <v>1.8078114743517372E-15</v>
      </c>
      <c r="I314">
        <f t="shared" si="40"/>
        <v>2.4401979237210132E-3</v>
      </c>
    </row>
    <row r="315" spans="2:9" x14ac:dyDescent="0.35">
      <c r="B315">
        <f t="shared" si="41"/>
        <v>80</v>
      </c>
      <c r="C315">
        <f t="shared" si="34"/>
        <v>0.01</v>
      </c>
      <c r="D315">
        <f t="shared" si="35"/>
        <v>8.5529625553065539E-16</v>
      </c>
      <c r="E315">
        <f t="shared" si="36"/>
        <v>1.2500000000000001E-2</v>
      </c>
      <c r="F315">
        <f t="shared" si="37"/>
        <v>8.552962555306554E-18</v>
      </c>
      <c r="G315">
        <f t="shared" si="38"/>
        <v>1.25E-4</v>
      </c>
      <c r="H315">
        <f t="shared" si="39"/>
        <v>8.5529625553065569E-16</v>
      </c>
      <c r="I315">
        <f t="shared" si="40"/>
        <v>2.4096954496745002E-3</v>
      </c>
    </row>
    <row r="316" spans="2:9" x14ac:dyDescent="0.35">
      <c r="B316">
        <f t="shared" si="41"/>
        <v>81</v>
      </c>
      <c r="C316">
        <f t="shared" si="34"/>
        <v>0.01</v>
      </c>
      <c r="D316">
        <f t="shared" si="35"/>
        <v>4.0338776952824007E-16</v>
      </c>
      <c r="E316">
        <f t="shared" si="36"/>
        <v>1.2345679012345678E-2</v>
      </c>
      <c r="F316">
        <f t="shared" si="37"/>
        <v>4.0338776952824007E-18</v>
      </c>
      <c r="G316">
        <f t="shared" si="38"/>
        <v>1.2345679012345679E-4</v>
      </c>
      <c r="H316">
        <f t="shared" si="39"/>
        <v>4.0338776952824022E-16</v>
      </c>
      <c r="I316">
        <f t="shared" si="40"/>
        <v>2.3799461231353088E-3</v>
      </c>
    </row>
    <row r="317" spans="2:9" x14ac:dyDescent="0.35">
      <c r="B317">
        <f t="shared" si="41"/>
        <v>82</v>
      </c>
      <c r="C317">
        <f t="shared" si="34"/>
        <v>0.01</v>
      </c>
      <c r="D317">
        <f t="shared" si="35"/>
        <v>1.8967273855644091E-16</v>
      </c>
      <c r="E317">
        <f t="shared" si="36"/>
        <v>1.2195121951219513E-2</v>
      </c>
      <c r="F317">
        <f t="shared" si="37"/>
        <v>1.8967273855644091E-18</v>
      </c>
      <c r="G317">
        <f t="shared" si="38"/>
        <v>1.2195121951219514E-4</v>
      </c>
      <c r="H317">
        <f t="shared" si="39"/>
        <v>1.8967273855644098E-16</v>
      </c>
      <c r="I317">
        <f t="shared" si="40"/>
        <v>2.3509223899263417E-3</v>
      </c>
    </row>
    <row r="318" spans="2:9" x14ac:dyDescent="0.35">
      <c r="B318">
        <f t="shared" si="41"/>
        <v>83</v>
      </c>
      <c r="C318">
        <f t="shared" si="34"/>
        <v>0.01</v>
      </c>
      <c r="D318">
        <f t="shared" si="35"/>
        <v>8.8919135699604197E-17</v>
      </c>
      <c r="E318">
        <f t="shared" si="36"/>
        <v>1.2048192771084338E-2</v>
      </c>
      <c r="F318">
        <f t="shared" si="37"/>
        <v>8.8919135699604194E-19</v>
      </c>
      <c r="G318">
        <f t="shared" si="38"/>
        <v>1.2048192771084338E-4</v>
      </c>
      <c r="H318">
        <f t="shared" si="39"/>
        <v>8.8919135699604221E-17</v>
      </c>
      <c r="I318">
        <f t="shared" si="40"/>
        <v>2.3225980237826511E-3</v>
      </c>
    </row>
    <row r="319" spans="2:9" x14ac:dyDescent="0.35">
      <c r="B319">
        <f t="shared" si="41"/>
        <v>84</v>
      </c>
      <c r="C319">
        <f t="shared" si="34"/>
        <v>0.01</v>
      </c>
      <c r="D319">
        <f t="shared" si="35"/>
        <v>4.1564697533533154E-17</v>
      </c>
      <c r="E319">
        <f t="shared" si="36"/>
        <v>1.1904761904761904E-2</v>
      </c>
      <c r="F319">
        <f t="shared" si="37"/>
        <v>4.1564697533533155E-19</v>
      </c>
      <c r="G319">
        <f t="shared" si="38"/>
        <v>1.1904761904761905E-4</v>
      </c>
      <c r="H319">
        <f t="shared" si="39"/>
        <v>4.1564697533533167E-17</v>
      </c>
      <c r="I319">
        <f t="shared" si="40"/>
        <v>2.294948047309048E-3</v>
      </c>
    </row>
    <row r="320" spans="2:9" x14ac:dyDescent="0.35">
      <c r="B320">
        <f t="shared" si="41"/>
        <v>85</v>
      </c>
      <c r="C320">
        <f t="shared" si="34"/>
        <v>0.01</v>
      </c>
      <c r="D320">
        <f t="shared" si="35"/>
        <v>1.9374162392414685E-17</v>
      </c>
      <c r="E320">
        <f t="shared" si="36"/>
        <v>1.1764705882352941E-2</v>
      </c>
      <c r="F320">
        <f t="shared" si="37"/>
        <v>1.9374162392414686E-19</v>
      </c>
      <c r="G320">
        <f t="shared" si="38"/>
        <v>1.1764705882352942E-4</v>
      </c>
      <c r="H320">
        <f t="shared" si="39"/>
        <v>1.9374162392414691E-17</v>
      </c>
      <c r="I320">
        <f t="shared" si="40"/>
        <v>2.2679486585171767E-3</v>
      </c>
    </row>
    <row r="321" spans="2:9" x14ac:dyDescent="0.35">
      <c r="B321">
        <f t="shared" si="41"/>
        <v>86</v>
      </c>
      <c r="C321">
        <f t="shared" si="34"/>
        <v>0.01</v>
      </c>
      <c r="D321">
        <f t="shared" si="35"/>
        <v>9.0057308716902808E-18</v>
      </c>
      <c r="E321">
        <f t="shared" si="36"/>
        <v>1.1627906976744186E-2</v>
      </c>
      <c r="F321">
        <f t="shared" si="37"/>
        <v>9.0057308716902813E-20</v>
      </c>
      <c r="G321">
        <f t="shared" si="38"/>
        <v>1.1627906976744187E-4</v>
      </c>
      <c r="H321">
        <f t="shared" si="39"/>
        <v>9.0057308716902839E-18</v>
      </c>
      <c r="I321">
        <f t="shared" si="40"/>
        <v>2.2415771624879075E-3</v>
      </c>
    </row>
    <row r="322" spans="2:9" x14ac:dyDescent="0.35">
      <c r="B322">
        <f t="shared" si="41"/>
        <v>87</v>
      </c>
      <c r="C322">
        <f t="shared" si="34"/>
        <v>0.01</v>
      </c>
      <c r="D322">
        <f t="shared" si="35"/>
        <v>4.1748464794228568E-18</v>
      </c>
      <c r="E322">
        <f t="shared" si="36"/>
        <v>1.1494252873563218E-2</v>
      </c>
      <c r="F322">
        <f t="shared" si="37"/>
        <v>4.1748464794228568E-20</v>
      </c>
      <c r="G322">
        <f t="shared" si="38"/>
        <v>1.1494252873563218E-4</v>
      </c>
      <c r="H322">
        <f t="shared" si="39"/>
        <v>4.1748464794228583E-18</v>
      </c>
      <c r="I322">
        <f t="shared" si="40"/>
        <v>2.2158119077466667E-3</v>
      </c>
    </row>
    <row r="323" spans="2:9" x14ac:dyDescent="0.35">
      <c r="B323">
        <f t="shared" si="41"/>
        <v>88</v>
      </c>
      <c r="C323">
        <f t="shared" si="34"/>
        <v>0.01</v>
      </c>
      <c r="D323">
        <f t="shared" si="35"/>
        <v>1.9302538112759763E-18</v>
      </c>
      <c r="E323">
        <f t="shared" si="36"/>
        <v>1.1363636363636364E-2</v>
      </c>
      <c r="F323">
        <f t="shared" si="37"/>
        <v>1.9302538112759763E-20</v>
      </c>
      <c r="G323">
        <f t="shared" si="38"/>
        <v>1.1363636363636364E-4</v>
      </c>
      <c r="H323">
        <f t="shared" si="39"/>
        <v>1.9302538112759767E-18</v>
      </c>
      <c r="I323">
        <f t="shared" si="40"/>
        <v>2.1906322269768185E-3</v>
      </c>
    </row>
    <row r="324" spans="2:9" x14ac:dyDescent="0.35">
      <c r="B324">
        <f t="shared" si="41"/>
        <v>89</v>
      </c>
      <c r="C324">
        <f t="shared" si="34"/>
        <v>0.01</v>
      </c>
      <c r="D324">
        <f t="shared" si="35"/>
        <v>8.9015703124553215E-19</v>
      </c>
      <c r="E324">
        <f t="shared" si="36"/>
        <v>1.1235955056179775E-2</v>
      </c>
      <c r="F324">
        <f t="shared" si="37"/>
        <v>8.9015703124553212E-21</v>
      </c>
      <c r="G324">
        <f t="shared" si="38"/>
        <v>1.1235955056179776E-4</v>
      </c>
      <c r="H324">
        <f t="shared" si="39"/>
        <v>8.9015703124553235E-19</v>
      </c>
      <c r="I324">
        <f t="shared" si="40"/>
        <v>2.1660183817298877E-3</v>
      </c>
    </row>
    <row r="325" spans="2:9" x14ac:dyDescent="0.35">
      <c r="B325">
        <f>B324+1</f>
        <v>90</v>
      </c>
      <c r="C325">
        <f t="shared" si="34"/>
        <v>0.01</v>
      </c>
      <c r="D325">
        <f t="shared" si="35"/>
        <v>4.0947010572130299E-19</v>
      </c>
      <c r="E325">
        <f t="shared" si="36"/>
        <v>1.1111111111111112E-2</v>
      </c>
      <c r="F325">
        <f t="shared" si="37"/>
        <v>4.09470105721303E-21</v>
      </c>
      <c r="G325">
        <f t="shared" si="38"/>
        <v>1.1111111111111112E-4</v>
      </c>
      <c r="H325">
        <f t="shared" si="39"/>
        <v>4.0947010572130313E-19</v>
      </c>
      <c r="I325">
        <f t="shared" si="40"/>
        <v>2.1419515108217781E-3</v>
      </c>
    </row>
    <row r="326" spans="2:9" x14ac:dyDescent="0.35">
      <c r="B326">
        <f t="shared" ref="B326:B333" si="42">B325+1</f>
        <v>91</v>
      </c>
      <c r="C326">
        <f t="shared" si="34"/>
        <v>0.01</v>
      </c>
      <c r="D326">
        <f t="shared" si="35"/>
        <v>1.8789073977193078E-19</v>
      </c>
      <c r="E326">
        <f t="shared" si="36"/>
        <v>1.098901098901099E-2</v>
      </c>
      <c r="F326">
        <f t="shared" si="37"/>
        <v>1.8789073977193079E-21</v>
      </c>
      <c r="G326">
        <f t="shared" si="38"/>
        <v>1.098901098901099E-4</v>
      </c>
      <c r="H326">
        <f t="shared" si="39"/>
        <v>1.8789073977193086E-19</v>
      </c>
      <c r="I326">
        <f t="shared" si="40"/>
        <v>2.118413582131429E-3</v>
      </c>
    </row>
    <row r="327" spans="2:9" x14ac:dyDescent="0.35">
      <c r="B327">
        <f t="shared" si="42"/>
        <v>92</v>
      </c>
      <c r="C327">
        <f t="shared" si="34"/>
        <v>0.01</v>
      </c>
      <c r="D327">
        <f t="shared" si="35"/>
        <v>8.600814775493468E-20</v>
      </c>
      <c r="E327">
        <f t="shared" si="36"/>
        <v>1.0869565217391304E-2</v>
      </c>
      <c r="F327">
        <f t="shared" si="37"/>
        <v>8.600814775493469E-22</v>
      </c>
      <c r="G327">
        <f t="shared" si="38"/>
        <v>1.0869565217391305E-4</v>
      </c>
      <c r="H327">
        <f t="shared" si="39"/>
        <v>8.6008147754934716E-20</v>
      </c>
      <c r="I327">
        <f t="shared" si="40"/>
        <v>2.0953873475430436E-3</v>
      </c>
    </row>
    <row r="328" spans="2:9" x14ac:dyDescent="0.35">
      <c r="B328">
        <f t="shared" si="42"/>
        <v>93</v>
      </c>
      <c r="C328">
        <f t="shared" si="34"/>
        <v>0.01</v>
      </c>
      <c r="D328">
        <f t="shared" si="35"/>
        <v>3.9277834620076286E-20</v>
      </c>
      <c r="E328">
        <f t="shared" si="36"/>
        <v>1.0752688172043012E-2</v>
      </c>
      <c r="F328">
        <f t="shared" si="37"/>
        <v>3.9277834620076288E-22</v>
      </c>
      <c r="G328">
        <f t="shared" si="38"/>
        <v>1.0752688172043012E-4</v>
      </c>
      <c r="H328">
        <f t="shared" si="39"/>
        <v>3.9277834620076304E-20</v>
      </c>
      <c r="I328">
        <f t="shared" si="40"/>
        <v>2.0728563007952694E-3</v>
      </c>
    </row>
    <row r="329" spans="2:9" x14ac:dyDescent="0.35">
      <c r="B329">
        <f t="shared" si="42"/>
        <v>94</v>
      </c>
      <c r="C329">
        <f t="shared" si="34"/>
        <v>0.01</v>
      </c>
      <c r="D329">
        <f t="shared" si="35"/>
        <v>1.7895801594120152E-20</v>
      </c>
      <c r="E329">
        <f t="shared" si="36"/>
        <v>1.0638297872340425E-2</v>
      </c>
      <c r="F329">
        <f t="shared" si="37"/>
        <v>1.7895801594120151E-22</v>
      </c>
      <c r="G329">
        <f t="shared" si="38"/>
        <v>1.0638297872340425E-4</v>
      </c>
      <c r="H329">
        <f t="shared" si="39"/>
        <v>1.7895801594120158E-20</v>
      </c>
      <c r="I329">
        <f t="shared" si="40"/>
        <v>2.0508046380208513E-3</v>
      </c>
    </row>
    <row r="330" spans="2:9" x14ac:dyDescent="0.35">
      <c r="B330">
        <f t="shared" si="42"/>
        <v>95</v>
      </c>
      <c r="C330">
        <f t="shared" si="34"/>
        <v>0.01</v>
      </c>
      <c r="D330">
        <f t="shared" si="35"/>
        <v>8.1352650707760314E-21</v>
      </c>
      <c r="E330">
        <f t="shared" si="36"/>
        <v>1.0526315789473684E-2</v>
      </c>
      <c r="F330">
        <f t="shared" si="37"/>
        <v>8.1352650707760316E-23</v>
      </c>
      <c r="G330">
        <f t="shared" si="38"/>
        <v>1.0526315789473685E-4</v>
      </c>
      <c r="H330">
        <f t="shared" si="39"/>
        <v>8.1352650707760344E-21</v>
      </c>
      <c r="I330">
        <f t="shared" si="40"/>
        <v>2.0292172207785264E-3</v>
      </c>
    </row>
    <row r="331" spans="2:9" x14ac:dyDescent="0.35">
      <c r="B331">
        <f t="shared" si="42"/>
        <v>96</v>
      </c>
      <c r="C331">
        <f t="shared" si="34"/>
        <v>0.01</v>
      </c>
      <c r="D331">
        <f t="shared" si="35"/>
        <v>3.69002901615515E-21</v>
      </c>
      <c r="E331">
        <f t="shared" si="36"/>
        <v>1.0416666666666666E-2</v>
      </c>
      <c r="F331">
        <f t="shared" si="37"/>
        <v>3.6900290161551502E-23</v>
      </c>
      <c r="G331">
        <f t="shared" si="38"/>
        <v>1.0416666666666666E-4</v>
      </c>
      <c r="H331">
        <f t="shared" si="39"/>
        <v>3.6900290161551515E-21</v>
      </c>
      <c r="I331">
        <f t="shared" si="40"/>
        <v>2.0080795413954166E-3</v>
      </c>
    </row>
    <row r="332" spans="2:9" x14ac:dyDescent="0.35">
      <c r="B332">
        <f t="shared" si="42"/>
        <v>97</v>
      </c>
      <c r="C332">
        <f t="shared" si="34"/>
        <v>0.01</v>
      </c>
      <c r="D332">
        <f t="shared" si="35"/>
        <v>1.6701109514055099E-21</v>
      </c>
      <c r="E332">
        <f t="shared" si="36"/>
        <v>1.0309278350515464E-2</v>
      </c>
      <c r="F332">
        <f t="shared" si="37"/>
        <v>1.6701109514055101E-23</v>
      </c>
      <c r="G332">
        <f t="shared" si="38"/>
        <v>1.0309278350515464E-4</v>
      </c>
      <c r="H332">
        <f t="shared" si="39"/>
        <v>1.6701109514055107E-21</v>
      </c>
      <c r="I332">
        <f t="shared" si="40"/>
        <v>1.9873776904531962E-3</v>
      </c>
    </row>
    <row r="333" spans="2:9" x14ac:dyDescent="0.35">
      <c r="B333">
        <f t="shared" si="42"/>
        <v>98</v>
      </c>
      <c r="C333">
        <f t="shared" si="34"/>
        <v>0.01</v>
      </c>
      <c r="D333">
        <f t="shared" si="35"/>
        <v>7.5428881958837711E-22</v>
      </c>
      <c r="E333">
        <f t="shared" si="36"/>
        <v>1.020408163265306E-2</v>
      </c>
      <c r="F333">
        <f t="shared" si="37"/>
        <v>7.5428881958837712E-24</v>
      </c>
      <c r="G333">
        <f t="shared" si="38"/>
        <v>1.020408163265306E-4</v>
      </c>
      <c r="H333">
        <f t="shared" si="39"/>
        <v>7.5428881958837739E-22</v>
      </c>
      <c r="I333">
        <f t="shared" si="40"/>
        <v>1.9670983262648979E-3</v>
      </c>
    </row>
    <row r="334" spans="2:9" x14ac:dyDescent="0.35">
      <c r="B334">
        <f>B333+1</f>
        <v>99</v>
      </c>
      <c r="C334">
        <f t="shared" si="34"/>
        <v>0.01</v>
      </c>
      <c r="D334">
        <f t="shared" si="35"/>
        <v>3.3995823566826637E-22</v>
      </c>
      <c r="E334">
        <f t="shared" si="36"/>
        <v>1.0101010101010102E-2</v>
      </c>
      <c r="F334">
        <f t="shared" si="37"/>
        <v>3.3995823566826641E-24</v>
      </c>
      <c r="G334">
        <f t="shared" si="38"/>
        <v>1.0101010101010102E-4</v>
      </c>
      <c r="H334">
        <f t="shared" si="39"/>
        <v>3.3995823566826651E-22</v>
      </c>
      <c r="I334">
        <f t="shared" si="40"/>
        <v>1.9472286462016166E-3</v>
      </c>
    </row>
    <row r="335" spans="2:9" x14ac:dyDescent="0.35">
      <c r="B335">
        <f t="shared" ref="B335" si="43">B334+1</f>
        <v>100</v>
      </c>
      <c r="C335">
        <f t="shared" si="34"/>
        <v>0.01</v>
      </c>
      <c r="D335">
        <f t="shared" si="35"/>
        <v>1.5290693844298647E-22</v>
      </c>
      <c r="E335">
        <f t="shared" si="36"/>
        <v>0.01</v>
      </c>
      <c r="F335">
        <f t="shared" si="37"/>
        <v>1.5290693844298648E-24</v>
      </c>
      <c r="G335">
        <f t="shared" si="38"/>
        <v>1E-4</v>
      </c>
      <c r="H335">
        <f t="shared" si="39"/>
        <v>1.5290693844298651E-22</v>
      </c>
      <c r="I335">
        <f t="shared" si="40"/>
        <v>1.9277563597396002E-3</v>
      </c>
    </row>
    <row r="340" spans="4:6" x14ac:dyDescent="0.35">
      <c r="D340" t="s">
        <v>57</v>
      </c>
      <c r="E340">
        <f>SUM(F236:F335)</f>
        <v>9.9999999999999967E-3</v>
      </c>
      <c r="F340">
        <f>7000</f>
        <v>7000</v>
      </c>
    </row>
    <row r="341" spans="4:6" x14ac:dyDescent="0.35">
      <c r="D341" t="s">
        <v>57</v>
      </c>
      <c r="E341">
        <f>SUM(G236:G335)</f>
        <v>5.1873775176396214E-2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Podeti</dc:creator>
  <cp:lastModifiedBy>Suresh Podeti</cp:lastModifiedBy>
  <dcterms:created xsi:type="dcterms:W3CDTF">2018-02-07T05:35:01Z</dcterms:created>
  <dcterms:modified xsi:type="dcterms:W3CDTF">2018-05-13T12:48:40Z</dcterms:modified>
</cp:coreProperties>
</file>