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basic-js-ds\"/>
    </mc:Choice>
  </mc:AlternateContent>
  <bookViews>
    <workbookView xWindow="0" yWindow="0" windowWidth="28800" windowHeight="14220"/>
  </bookViews>
  <sheets>
    <sheet name="Максимум по рынкам" sheetId="1" r:id="rId1"/>
    <sheet name="Решатель" sheetId="2" r:id="rId2"/>
  </sheets>
  <definedNames>
    <definedName name="solver_adj" localSheetId="0" hidden="1">'Максимум по рынкам'!$K$6:$K$8,'Максимум по рынкам'!$O$6:$O$8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'Максимум по рынкам'!$K$6</definedName>
    <definedName name="solver_lhs10" localSheetId="0" hidden="1">'Максимум по рынкам'!$O$7</definedName>
    <definedName name="solver_lhs11" localSheetId="0" hidden="1">'Максимум по рынкам'!$O$8</definedName>
    <definedName name="solver_lhs12" localSheetId="0" hidden="1">'Максимум по рынкам'!$O$8</definedName>
    <definedName name="solver_lhs13" localSheetId="0" hidden="1">'Максимум по рынкам'!$Q$6</definedName>
    <definedName name="solver_lhs14" localSheetId="0" hidden="1">'Максимум по рынкам'!$Q$7</definedName>
    <definedName name="solver_lhs15" localSheetId="0" hidden="1">'Максимум по рынкам'!$Q$8</definedName>
    <definedName name="solver_lhs2" localSheetId="0" hidden="1">'Максимум по рынкам'!$K$6</definedName>
    <definedName name="solver_lhs3" localSheetId="0" hidden="1">'Максимум по рынкам'!$K$7</definedName>
    <definedName name="solver_lhs4" localSheetId="0" hidden="1">'Максимум по рынкам'!$K$7</definedName>
    <definedName name="solver_lhs5" localSheetId="0" hidden="1">'Максимум по рынкам'!$K$8</definedName>
    <definedName name="solver_lhs6" localSheetId="0" hidden="1">'Максимум по рынкам'!$K$8</definedName>
    <definedName name="solver_lhs7" localSheetId="0" hidden="1">'Максимум по рынкам'!$O$6</definedName>
    <definedName name="solver_lhs8" localSheetId="0" hidden="1">'Максимум по рынкам'!$O$6</definedName>
    <definedName name="solver_lhs9" localSheetId="0" hidden="1">'Максимум по рынкам'!$O$7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15</definedName>
    <definedName name="solver_num" localSheetId="1" hidden="1">0</definedName>
    <definedName name="solver_nwt" localSheetId="0" hidden="1">1</definedName>
    <definedName name="solver_opt" localSheetId="0" hidden="1">'Максимум по рынкам'!$P$10</definedName>
    <definedName name="solver_opt" localSheetId="1" hidden="1">Решатель!$A$1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'Максимум по рынкам'!$I$6</definedName>
    <definedName name="solver_rhs10" localSheetId="0" hidden="1">'Максимум по рынкам'!$M$7</definedName>
    <definedName name="solver_rhs11" localSheetId="0" hidden="1">'Максимум по рынкам'!$N$8</definedName>
    <definedName name="solver_rhs12" localSheetId="0" hidden="1">'Максимум по рынкам'!$M$8</definedName>
    <definedName name="solver_rhs13" localSheetId="0" hidden="1">'Максимум по рынкам'!$F$6</definedName>
    <definedName name="solver_rhs14" localSheetId="0" hidden="1">'Максимум по рынкам'!$F$7</definedName>
    <definedName name="solver_rhs15" localSheetId="0" hidden="1">'Максимум по рынкам'!$F$8</definedName>
    <definedName name="solver_rhs2" localSheetId="0" hidden="1">'Максимум по рынкам'!$J$6</definedName>
    <definedName name="solver_rhs3" localSheetId="0" hidden="1">'Максимум по рынкам'!$J$7</definedName>
    <definedName name="solver_rhs4" localSheetId="0" hidden="1">'Максимум по рынкам'!$I$7</definedName>
    <definedName name="solver_rhs5" localSheetId="0" hidden="1">'Максимум по рынкам'!$J$8</definedName>
    <definedName name="solver_rhs6" localSheetId="0" hidden="1">'Максимум по рынкам'!$I$8</definedName>
    <definedName name="solver_rhs7" localSheetId="0" hidden="1">'Максимум по рынкам'!$N$6</definedName>
    <definedName name="solver_rhs8" localSheetId="0" hidden="1">'Максимум по рынкам'!$M$6</definedName>
    <definedName name="solver_rhs9" localSheetId="0" hidden="1">'Максимум по рынкам'!$N$7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G118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R8" i="1"/>
  <c r="R7" i="1"/>
  <c r="R6" i="1"/>
  <c r="R5" i="1"/>
  <c r="D6" i="1"/>
  <c r="E6" i="1"/>
  <c r="Q5" i="1"/>
  <c r="F5" i="1"/>
  <c r="S5" i="1" s="1"/>
  <c r="Q6" i="1"/>
  <c r="Q8" i="1"/>
  <c r="Q7" i="1"/>
  <c r="P8" i="1"/>
  <c r="P7" i="1"/>
  <c r="P6" i="1"/>
  <c r="L8" i="1"/>
  <c r="L7" i="1"/>
  <c r="L6" i="1"/>
  <c r="H8" i="1"/>
  <c r="H7" i="1"/>
  <c r="H6" i="1"/>
  <c r="L5" i="1"/>
  <c r="D110" i="1"/>
  <c r="D109" i="1"/>
  <c r="D108" i="1"/>
  <c r="D107" i="1"/>
  <c r="D106" i="1"/>
  <c r="D105" i="1"/>
  <c r="D102" i="1"/>
  <c r="P5" i="1"/>
  <c r="H5" i="1"/>
  <c r="G101" i="1"/>
  <c r="D101" i="1"/>
  <c r="D103" i="1" l="1"/>
  <c r="F6" i="1"/>
  <c r="D104" i="1"/>
  <c r="P10" i="1"/>
  <c r="F7" i="1" l="1"/>
  <c r="S6" i="1"/>
  <c r="G115" i="1"/>
  <c r="F8" i="1" l="1"/>
  <c r="S7" i="1"/>
  <c r="G116" i="1"/>
  <c r="S8" i="1" l="1"/>
  <c r="G117" i="1"/>
</calcChain>
</file>

<file path=xl/sharedStrings.xml><?xml version="1.0" encoding="utf-8"?>
<sst xmlns="http://schemas.openxmlformats.org/spreadsheetml/2006/main" count="35" uniqueCount="27">
  <si>
    <t>Цена 1</t>
  </si>
  <si>
    <t>Цена 2</t>
  </si>
  <si>
    <t>Производство</t>
  </si>
  <si>
    <t>мин</t>
  </si>
  <si>
    <t>макс</t>
  </si>
  <si>
    <t>Объем рынка 1</t>
  </si>
  <si>
    <t>Объем рынка 2</t>
  </si>
  <si>
    <t>план</t>
  </si>
  <si>
    <t>ручной ввод</t>
  </si>
  <si>
    <t>целевая ячейка</t>
  </si>
  <si>
    <t>Прибыль</t>
  </si>
  <si>
    <t>Макс. прибыль, ед.</t>
  </si>
  <si>
    <t>расчет по формулам</t>
  </si>
  <si>
    <t>параметры для подбора решателем</t>
  </si>
  <si>
    <t>Себест.</t>
  </si>
  <si>
    <t>Пропилен</t>
  </si>
  <si>
    <t>Полиэтилен</t>
  </si>
  <si>
    <t>НАК</t>
  </si>
  <si>
    <t>Волокно</t>
  </si>
  <si>
    <t>Полиэтилен/пропилен:</t>
  </si>
  <si>
    <t>Пропилен/НАК:</t>
  </si>
  <si>
    <t>НАК/волокно:</t>
  </si>
  <si>
    <t>Подбор для зависимых продуктов</t>
  </si>
  <si>
    <t>Подбор для пропилена</t>
  </si>
  <si>
    <t>Не реализовано</t>
  </si>
  <si>
    <t>План продаж</t>
  </si>
  <si>
    <t>Объем рынков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</si>
</sst>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2"/>
      <color rgb="FF00B05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b/>
      <sz val="12"/>
      <color rgb="FF7030A0"/>
      <name val="Times New Roman"/>
      <family val="2"/>
      <charset val="204"/>
    </font>
    <font>
      <b/>
      <sz val="12"/>
      <color rgb="FF00B0F0"/>
      <name val="Times New Roman"/>
      <family val="2"/>
      <charset val="204"/>
    </font>
    <font>
      <b/>
      <sz val="14"/>
      <color rgb="FF00B0F0"/>
      <name val="Times New Roman"/>
      <family val="2"/>
      <charset val="204"/>
    </font>
    <font>
      <b/>
      <sz val="12"/>
      <color rgb="FF92D050"/>
      <name val="Times New Roman"/>
      <family val="2"/>
      <charset val="204"/>
    </font>
    <font>
      <b/>
      <sz val="12"/>
      <color rgb="FFFF0000"/>
      <name val="Times New Roman"/>
      <family val="2"/>
      <charset val="204"/>
    </font>
    <font>
      <b/>
      <sz val="12"/>
      <color theme="0" tint="-0.249977111117893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5" fillId="0" borderId="0" xfId="0" applyFont="1" applyBorder="1"/>
    <xf numFmtId="0" fontId="6" fillId="4" borderId="0" xfId="0" applyFont="1" applyFill="1"/>
    <xf numFmtId="0" fontId="6" fillId="2" borderId="0" xfId="0" applyFont="1" applyFill="1"/>
    <xf numFmtId="0" fontId="8" fillId="0" borderId="0" xfId="0" applyFont="1" applyBorder="1"/>
    <xf numFmtId="0" fontId="6" fillId="3" borderId="0" xfId="0" applyFont="1" applyFill="1" applyBorder="1"/>
    <xf numFmtId="0" fontId="6" fillId="2" borderId="0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7" xfId="0" applyNumberFormat="1" applyFont="1" applyBorder="1"/>
    <xf numFmtId="0" fontId="5" fillId="0" borderId="2" xfId="0" applyNumberFormat="1" applyFont="1" applyBorder="1"/>
    <xf numFmtId="0" fontId="5" fillId="0" borderId="0" xfId="0" applyNumberFormat="1" applyFont="1" applyBorder="1"/>
    <xf numFmtId="0" fontId="6" fillId="3" borderId="3" xfId="0" applyNumberFormat="1" applyFont="1" applyFill="1" applyBorder="1"/>
    <xf numFmtId="0" fontId="7" fillId="0" borderId="7" xfId="0" applyNumberFormat="1" applyFont="1" applyBorder="1"/>
    <xf numFmtId="0" fontId="4" fillId="0" borderId="2" xfId="0" applyNumberFormat="1" applyFont="1" applyBorder="1"/>
    <xf numFmtId="0" fontId="4" fillId="0" borderId="0" xfId="0" applyNumberFormat="1" applyFont="1" applyBorder="1"/>
    <xf numFmtId="0" fontId="9" fillId="0" borderId="3" xfId="0" applyNumberFormat="1" applyFont="1" applyBorder="1"/>
    <xf numFmtId="0" fontId="0" fillId="0" borderId="0" xfId="0" applyFont="1" applyFill="1" applyBorder="1"/>
    <xf numFmtId="0" fontId="7" fillId="0" borderId="0" xfId="0" applyNumberFormat="1" applyFont="1" applyBorder="1"/>
    <xf numFmtId="0" fontId="6" fillId="5" borderId="3" xfId="0" applyNumberFormat="1" applyFont="1" applyFill="1" applyBorder="1"/>
    <xf numFmtId="0" fontId="6" fillId="5" borderId="0" xfId="0" applyNumberFormat="1" applyFont="1" applyFill="1" applyBorder="1"/>
    <xf numFmtId="0" fontId="3" fillId="0" borderId="1" xfId="0" applyFont="1" applyBorder="1" applyAlignment="1">
      <alignment vertical="center"/>
    </xf>
    <xf numFmtId="0" fontId="0" fillId="0" borderId="9" xfId="0" applyFont="1" applyBorder="1"/>
    <xf numFmtId="0" fontId="6" fillId="5" borderId="7" xfId="0" applyNumberFormat="1" applyFont="1" applyFill="1" applyBorder="1"/>
    <xf numFmtId="0" fontId="6" fillId="5" borderId="8" xfId="0" applyNumberFormat="1" applyFont="1" applyFill="1" applyBorder="1"/>
    <xf numFmtId="0" fontId="11" fillId="5" borderId="7" xfId="0" applyNumberFormat="1" applyFont="1" applyFill="1" applyBorder="1"/>
    <xf numFmtId="0" fontId="11" fillId="5" borderId="8" xfId="0" applyNumberFormat="1" applyFont="1" applyFill="1" applyBorder="1"/>
    <xf numFmtId="0" fontId="12" fillId="0" borderId="2" xfId="0" applyNumberFormat="1" applyFont="1" applyBorder="1"/>
    <xf numFmtId="0" fontId="12" fillId="0" borderId="0" xfId="0" applyNumberFormat="1" applyFont="1" applyBorder="1"/>
    <xf numFmtId="0" fontId="10" fillId="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114300</xdr:rowOff>
    </xdr:from>
    <xdr:to>
      <xdr:col>6</xdr:col>
      <xdr:colOff>0</xdr:colOff>
      <xdr:row>27</xdr:row>
      <xdr:rowOff>114300</xdr:rowOff>
    </xdr:to>
    <xdr:sp macro="" textlink="">
      <xdr:nvSpPr>
        <xdr:cNvPr id="2" name="Прямоугольник 1"/>
        <xdr:cNvSpPr/>
      </xdr:nvSpPr>
      <xdr:spPr>
        <a:xfrm>
          <a:off x="3657600" y="5162550"/>
          <a:ext cx="182880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/>
            <a:t>Пропилен</a:t>
          </a:r>
        </a:p>
      </xdr:txBody>
    </xdr:sp>
    <xdr:clientData/>
  </xdr:twoCellAnchor>
  <xdr:twoCellAnchor>
    <xdr:from>
      <xdr:col>9</xdr:col>
      <xdr:colOff>0</xdr:colOff>
      <xdr:row>20</xdr:row>
      <xdr:rowOff>180975</xdr:rowOff>
    </xdr:from>
    <xdr:to>
      <xdr:col>11</xdr:col>
      <xdr:colOff>0</xdr:colOff>
      <xdr:row>23</xdr:row>
      <xdr:rowOff>180975</xdr:rowOff>
    </xdr:to>
    <xdr:sp macro="" textlink="">
      <xdr:nvSpPr>
        <xdr:cNvPr id="3" name="Прямоугольник 2"/>
        <xdr:cNvSpPr/>
      </xdr:nvSpPr>
      <xdr:spPr>
        <a:xfrm>
          <a:off x="8229600" y="4429125"/>
          <a:ext cx="182880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/>
            <a:t>Пропилен</a:t>
          </a:r>
        </a:p>
        <a:p>
          <a:pPr algn="ctr"/>
          <a:r>
            <a:rPr lang="ru-RU" sz="1400"/>
            <a:t>(товар)</a:t>
          </a: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4" name="Прямоугольник 3"/>
        <xdr:cNvSpPr/>
      </xdr:nvSpPr>
      <xdr:spPr>
        <a:xfrm>
          <a:off x="5486400" y="6048375"/>
          <a:ext cx="182880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/>
            <a:t>НАК</a:t>
          </a:r>
        </a:p>
      </xdr:txBody>
    </xdr:sp>
    <xdr:clientData/>
  </xdr:twoCellAnchor>
  <xdr:twoCellAnchor>
    <xdr:from>
      <xdr:col>5</xdr:col>
      <xdr:colOff>1</xdr:colOff>
      <xdr:row>22</xdr:row>
      <xdr:rowOff>80963</xdr:rowOff>
    </xdr:from>
    <xdr:to>
      <xdr:col>9</xdr:col>
      <xdr:colOff>1</xdr:colOff>
      <xdr:row>24</xdr:row>
      <xdr:rowOff>114300</xdr:rowOff>
    </xdr:to>
    <xdr:cxnSp macro="">
      <xdr:nvCxnSpPr>
        <xdr:cNvPr id="12" name="Соединительная линия уступом 11"/>
        <xdr:cNvCxnSpPr>
          <a:stCxn id="2" idx="0"/>
          <a:endCxn id="3" idx="1"/>
        </xdr:cNvCxnSpPr>
      </xdr:nvCxnSpPr>
      <xdr:spPr>
        <a:xfrm rot="5400000" flipH="1" flipV="1">
          <a:off x="6184107" y="3117057"/>
          <a:ext cx="433387" cy="365760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114300</xdr:rowOff>
    </xdr:from>
    <xdr:to>
      <xdr:col>6</xdr:col>
      <xdr:colOff>0</xdr:colOff>
      <xdr:row>30</xdr:row>
      <xdr:rowOff>100013</xdr:rowOff>
    </xdr:to>
    <xdr:cxnSp macro="">
      <xdr:nvCxnSpPr>
        <xdr:cNvPr id="15" name="Соединительная линия уступом 14"/>
        <xdr:cNvCxnSpPr>
          <a:stCxn id="2" idx="2"/>
          <a:endCxn id="4" idx="1"/>
        </xdr:cNvCxnSpPr>
      </xdr:nvCxnSpPr>
      <xdr:spPr>
        <a:xfrm rot="16200000" flipH="1">
          <a:off x="4736306" y="5598319"/>
          <a:ext cx="585788" cy="91440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39" name="Прямоугольник 38"/>
        <xdr:cNvSpPr/>
      </xdr:nvSpPr>
      <xdr:spPr>
        <a:xfrm>
          <a:off x="8229600" y="5448300"/>
          <a:ext cx="182880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/>
            <a:t>НАК (товар)</a:t>
          </a: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40" name="Прямоугольник 39"/>
        <xdr:cNvSpPr/>
      </xdr:nvSpPr>
      <xdr:spPr>
        <a:xfrm>
          <a:off x="8229600" y="6648450"/>
          <a:ext cx="1828800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/>
            <a:t>Волокно</a:t>
          </a:r>
        </a:p>
      </xdr:txBody>
    </xdr:sp>
    <xdr:clientData/>
  </xdr:twoCellAnchor>
  <xdr:twoCellAnchor>
    <xdr:from>
      <xdr:col>7</xdr:col>
      <xdr:colOff>1</xdr:colOff>
      <xdr:row>27</xdr:row>
      <xdr:rowOff>100013</xdr:rowOff>
    </xdr:from>
    <xdr:to>
      <xdr:col>9</xdr:col>
      <xdr:colOff>1</xdr:colOff>
      <xdr:row>29</xdr:row>
      <xdr:rowOff>0</xdr:rowOff>
    </xdr:to>
    <xdr:cxnSp macro="">
      <xdr:nvCxnSpPr>
        <xdr:cNvPr id="41" name="Соединительная линия уступом 40"/>
        <xdr:cNvCxnSpPr>
          <a:stCxn id="4" idx="0"/>
          <a:endCxn id="39" idx="1"/>
        </xdr:cNvCxnSpPr>
      </xdr:nvCxnSpPr>
      <xdr:spPr>
        <a:xfrm rot="5400000" flipH="1" flipV="1">
          <a:off x="7165182" y="4983957"/>
          <a:ext cx="300037" cy="182880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0</xdr:rowOff>
    </xdr:from>
    <xdr:to>
      <xdr:col>9</xdr:col>
      <xdr:colOff>0</xdr:colOff>
      <xdr:row>33</xdr:row>
      <xdr:rowOff>100013</xdr:rowOff>
    </xdr:to>
    <xdr:cxnSp macro="">
      <xdr:nvCxnSpPr>
        <xdr:cNvPr id="44" name="Соединительная линия уступом 43"/>
        <xdr:cNvCxnSpPr>
          <a:stCxn id="4" idx="2"/>
          <a:endCxn id="40" idx="1"/>
        </xdr:cNvCxnSpPr>
      </xdr:nvCxnSpPr>
      <xdr:spPr>
        <a:xfrm rot="16200000" flipH="1">
          <a:off x="7165181" y="5884069"/>
          <a:ext cx="300038" cy="182880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workbookViewId="0">
      <selection activeCell="F13" sqref="F13"/>
    </sheetView>
  </sheetViews>
  <sheetFormatPr defaultColWidth="12" defaultRowHeight="15.75" x14ac:dyDescent="0.25"/>
  <cols>
    <col min="1" max="1" width="12" style="2"/>
    <col min="2" max="2" width="9.75" style="2" customWidth="1"/>
    <col min="3" max="3" width="10.125" style="2" customWidth="1"/>
    <col min="4" max="4" width="7.875" style="2" customWidth="1"/>
    <col min="5" max="5" width="9" style="2" customWidth="1"/>
    <col min="6" max="6" width="9.25" style="2" customWidth="1"/>
    <col min="7" max="7" width="9.625" style="2" customWidth="1"/>
    <col min="8" max="8" width="12" style="2"/>
    <col min="9" max="9" width="8.875" style="2" customWidth="1"/>
    <col min="10" max="10" width="8.625" style="2" customWidth="1"/>
    <col min="11" max="11" width="8.375" style="2" customWidth="1"/>
    <col min="12" max="12" width="10.875" style="2" customWidth="1"/>
    <col min="13" max="13" width="8.625" style="2" customWidth="1"/>
    <col min="14" max="14" width="8.875" style="2" customWidth="1"/>
    <col min="15" max="15" width="7.875" style="2" customWidth="1"/>
    <col min="16" max="16" width="12" style="2"/>
    <col min="17" max="17" width="11.25" style="2" customWidth="1"/>
    <col min="18" max="18" width="15.375" style="2" customWidth="1"/>
    <col min="19" max="19" width="15.75" style="2" customWidth="1"/>
    <col min="20" max="16384" width="12" style="2"/>
  </cols>
  <sheetData>
    <row r="1" spans="1:19" ht="16.5" thickBot="1" x14ac:dyDescent="0.3"/>
    <row r="2" spans="1:19" ht="33" customHeight="1" thickBot="1" x14ac:dyDescent="0.3">
      <c r="A2" s="3"/>
      <c r="B2" s="4" t="s">
        <v>0</v>
      </c>
      <c r="C2" s="4" t="s">
        <v>1</v>
      </c>
      <c r="D2" s="5" t="s">
        <v>2</v>
      </c>
      <c r="E2" s="6"/>
      <c r="F2" s="7"/>
      <c r="G2" s="4" t="s">
        <v>14</v>
      </c>
      <c r="H2" s="8" t="s">
        <v>11</v>
      </c>
      <c r="I2" s="5" t="s">
        <v>5</v>
      </c>
      <c r="J2" s="6"/>
      <c r="K2" s="6"/>
      <c r="L2" s="7"/>
      <c r="M2" s="5" t="s">
        <v>6</v>
      </c>
      <c r="N2" s="6"/>
      <c r="O2" s="6"/>
      <c r="P2" s="7"/>
      <c r="Q2" s="1" t="s">
        <v>25</v>
      </c>
      <c r="R2" s="1" t="s">
        <v>26</v>
      </c>
      <c r="S2" s="38" t="s">
        <v>24</v>
      </c>
    </row>
    <row r="3" spans="1:19" ht="21.75" customHeight="1" thickBot="1" x14ac:dyDescent="0.3">
      <c r="B3" s="9"/>
      <c r="C3" s="9"/>
      <c r="D3" s="21" t="s">
        <v>3</v>
      </c>
      <c r="E3" s="22" t="s">
        <v>4</v>
      </c>
      <c r="F3" s="23" t="s">
        <v>7</v>
      </c>
      <c r="G3" s="9"/>
      <c r="H3" s="10"/>
      <c r="I3" s="21" t="s">
        <v>3</v>
      </c>
      <c r="J3" s="22" t="s">
        <v>4</v>
      </c>
      <c r="K3" s="23" t="s">
        <v>7</v>
      </c>
      <c r="L3" s="24" t="s">
        <v>10</v>
      </c>
      <c r="M3" s="21" t="s">
        <v>3</v>
      </c>
      <c r="N3" s="22" t="s">
        <v>4</v>
      </c>
      <c r="O3" s="23" t="s">
        <v>7</v>
      </c>
      <c r="P3" s="25" t="s">
        <v>10</v>
      </c>
      <c r="Q3" s="39"/>
      <c r="R3" s="39"/>
      <c r="S3" s="39"/>
    </row>
    <row r="4" spans="1:19" x14ac:dyDescent="0.25">
      <c r="B4" s="11"/>
      <c r="C4" s="11"/>
      <c r="D4" s="12"/>
      <c r="E4" s="13"/>
      <c r="F4" s="14"/>
      <c r="G4" s="11"/>
      <c r="H4" s="11"/>
      <c r="I4" s="12"/>
      <c r="J4" s="13"/>
      <c r="K4" s="14"/>
      <c r="L4" s="13"/>
      <c r="M4" s="12"/>
      <c r="N4" s="13"/>
      <c r="O4" s="14"/>
      <c r="P4" s="11"/>
      <c r="Q4" s="11"/>
      <c r="R4" s="11"/>
      <c r="S4" s="11"/>
    </row>
    <row r="5" spans="1:19" ht="18.75" x14ac:dyDescent="0.3">
      <c r="A5" s="2" t="s">
        <v>16</v>
      </c>
      <c r="B5" s="26">
        <v>1050</v>
      </c>
      <c r="C5" s="26">
        <v>1000</v>
      </c>
      <c r="D5" s="27">
        <v>0</v>
      </c>
      <c r="E5" s="28">
        <v>600</v>
      </c>
      <c r="F5" s="29">
        <f>K5+O5</f>
        <v>600</v>
      </c>
      <c r="G5" s="30">
        <v>800</v>
      </c>
      <c r="H5" s="29">
        <f>MAX(B5-G5,C5-G5)</f>
        <v>250</v>
      </c>
      <c r="I5" s="31">
        <v>0</v>
      </c>
      <c r="J5" s="32">
        <v>600</v>
      </c>
      <c r="K5" s="33">
        <v>600</v>
      </c>
      <c r="L5" s="29">
        <f>K5*(B5-G5)</f>
        <v>150000</v>
      </c>
      <c r="M5" s="31">
        <v>0</v>
      </c>
      <c r="N5" s="32">
        <v>500</v>
      </c>
      <c r="O5" s="33">
        <v>0</v>
      </c>
      <c r="P5" s="29">
        <f>O5*(C5-G5)</f>
        <v>0</v>
      </c>
      <c r="Q5" s="40">
        <f>O5+K5</f>
        <v>600</v>
      </c>
      <c r="R5" s="40">
        <f>J5+N5</f>
        <v>1100</v>
      </c>
      <c r="S5" s="42">
        <f>F5-K5-O5</f>
        <v>0</v>
      </c>
    </row>
    <row r="6" spans="1:19" ht="18.75" x14ac:dyDescent="0.3">
      <c r="A6" s="2" t="s">
        <v>15</v>
      </c>
      <c r="B6" s="26">
        <v>650</v>
      </c>
      <c r="C6" s="26">
        <v>600</v>
      </c>
      <c r="D6" s="44">
        <f>D5*C10</f>
        <v>0</v>
      </c>
      <c r="E6" s="45">
        <f>E5*C10</f>
        <v>360</v>
      </c>
      <c r="F6" s="36">
        <f>F5*C10</f>
        <v>360</v>
      </c>
      <c r="G6" s="30">
        <v>590</v>
      </c>
      <c r="H6" s="29">
        <f t="shared" ref="H6:H8" si="0">MAX(B6-G6,C6-G6)</f>
        <v>60</v>
      </c>
      <c r="I6" s="31">
        <v>0</v>
      </c>
      <c r="J6" s="32">
        <v>300</v>
      </c>
      <c r="K6" s="33">
        <v>300</v>
      </c>
      <c r="L6" s="29">
        <f>K6*(B6-G6)</f>
        <v>18000</v>
      </c>
      <c r="M6" s="31">
        <v>0</v>
      </c>
      <c r="N6" s="32">
        <v>100</v>
      </c>
      <c r="O6" s="33">
        <v>60</v>
      </c>
      <c r="P6" s="29">
        <f>O6*(C6-G6)</f>
        <v>600</v>
      </c>
      <c r="Q6" s="40">
        <f>O6+K6</f>
        <v>360</v>
      </c>
      <c r="R6" s="40">
        <f>J6+N6</f>
        <v>400</v>
      </c>
      <c r="S6" s="42">
        <f>F6-K6-O6</f>
        <v>0</v>
      </c>
    </row>
    <row r="7" spans="1:19" ht="18.75" x14ac:dyDescent="0.3">
      <c r="A7" s="2" t="s">
        <v>17</v>
      </c>
      <c r="B7" s="26">
        <v>1000</v>
      </c>
      <c r="C7" s="26">
        <v>950</v>
      </c>
      <c r="D7" s="44">
        <v>0</v>
      </c>
      <c r="E7" s="45">
        <v>200</v>
      </c>
      <c r="F7" s="36">
        <f>F6*C11</f>
        <v>180</v>
      </c>
      <c r="G7" s="30">
        <v>900</v>
      </c>
      <c r="H7" s="29">
        <f t="shared" si="0"/>
        <v>100</v>
      </c>
      <c r="I7" s="31">
        <v>0</v>
      </c>
      <c r="J7" s="32">
        <v>100</v>
      </c>
      <c r="K7" s="33">
        <v>100</v>
      </c>
      <c r="L7" s="29">
        <f>K7*(B7-G7)</f>
        <v>10000</v>
      </c>
      <c r="M7" s="31">
        <v>0</v>
      </c>
      <c r="N7" s="32">
        <v>100</v>
      </c>
      <c r="O7" s="33">
        <v>80</v>
      </c>
      <c r="P7" s="29">
        <f>O7*(C7-G7)</f>
        <v>4000</v>
      </c>
      <c r="Q7" s="40">
        <f>O7+K7</f>
        <v>180</v>
      </c>
      <c r="R7" s="40">
        <f>J7+N7</f>
        <v>200</v>
      </c>
      <c r="S7" s="42">
        <f t="shared" ref="S7:S8" si="1">F7-K7-O7</f>
        <v>0</v>
      </c>
    </row>
    <row r="8" spans="1:19" ht="19.5" thickBot="1" x14ac:dyDescent="0.35">
      <c r="A8" s="2" t="s">
        <v>18</v>
      </c>
      <c r="B8" s="26">
        <v>1100</v>
      </c>
      <c r="C8" s="26">
        <v>1000</v>
      </c>
      <c r="D8" s="44">
        <v>0</v>
      </c>
      <c r="E8" s="45">
        <v>150</v>
      </c>
      <c r="F8" s="36">
        <f>F7*C12</f>
        <v>72</v>
      </c>
      <c r="G8" s="30">
        <v>1120</v>
      </c>
      <c r="H8" s="29">
        <f t="shared" si="0"/>
        <v>-20</v>
      </c>
      <c r="I8" s="31">
        <v>0</v>
      </c>
      <c r="J8" s="32">
        <v>150</v>
      </c>
      <c r="K8" s="33">
        <v>0</v>
      </c>
      <c r="L8" s="29">
        <f>K8*(B8-G8)</f>
        <v>0</v>
      </c>
      <c r="M8" s="31">
        <v>50</v>
      </c>
      <c r="N8" s="32">
        <v>100</v>
      </c>
      <c r="O8" s="33">
        <v>50</v>
      </c>
      <c r="P8" s="29">
        <f>O8*(C8-G8)</f>
        <v>-6000</v>
      </c>
      <c r="Q8" s="41">
        <f>O8+K8</f>
        <v>50</v>
      </c>
      <c r="R8" s="41">
        <f>J8+N8</f>
        <v>250</v>
      </c>
      <c r="S8" s="43">
        <f t="shared" si="1"/>
        <v>22</v>
      </c>
    </row>
    <row r="9" spans="1:19" x14ac:dyDescent="0.25">
      <c r="H9" s="16"/>
    </row>
    <row r="10" spans="1:19" x14ac:dyDescent="0.25">
      <c r="A10" s="34" t="s">
        <v>19</v>
      </c>
      <c r="C10" s="46">
        <v>0.6</v>
      </c>
      <c r="P10" s="17">
        <f>SUM(L5:L8,P5:P8)</f>
        <v>176600</v>
      </c>
    </row>
    <row r="11" spans="1:19" x14ac:dyDescent="0.25">
      <c r="A11" s="34" t="s">
        <v>20</v>
      </c>
      <c r="C11" s="46">
        <v>0.5</v>
      </c>
    </row>
    <row r="12" spans="1:19" x14ac:dyDescent="0.25">
      <c r="A12" s="34" t="s">
        <v>21</v>
      </c>
      <c r="C12" s="46">
        <v>0.4</v>
      </c>
    </row>
    <row r="15" spans="1:19" x14ac:dyDescent="0.25">
      <c r="A15" s="15">
        <v>99</v>
      </c>
      <c r="B15" s="13" t="s">
        <v>8</v>
      </c>
    </row>
    <row r="16" spans="1:19" x14ac:dyDescent="0.25">
      <c r="A16" s="18">
        <v>99</v>
      </c>
      <c r="B16" s="13" t="s">
        <v>13</v>
      </c>
    </row>
    <row r="17" spans="1:3" x14ac:dyDescent="0.25">
      <c r="A17" s="19">
        <v>999</v>
      </c>
      <c r="B17" s="13" t="s">
        <v>12</v>
      </c>
    </row>
    <row r="18" spans="1:3" x14ac:dyDescent="0.25">
      <c r="A18" s="20">
        <v>999</v>
      </c>
      <c r="B18" s="13" t="s">
        <v>9</v>
      </c>
    </row>
    <row r="19" spans="1:3" x14ac:dyDescent="0.25">
      <c r="A19" s="37">
        <v>999</v>
      </c>
      <c r="B19" s="34" t="s">
        <v>12</v>
      </c>
    </row>
    <row r="25" spans="1:3" x14ac:dyDescent="0.25">
      <c r="B25" s="35"/>
    </row>
    <row r="26" spans="1:3" x14ac:dyDescent="0.25">
      <c r="C26" s="13"/>
    </row>
    <row r="27" spans="1:3" x14ac:dyDescent="0.25">
      <c r="C27" s="13"/>
    </row>
    <row r="28" spans="1:3" x14ac:dyDescent="0.25">
      <c r="C28" s="13"/>
    </row>
    <row r="29" spans="1:3" x14ac:dyDescent="0.25">
      <c r="C29" s="13"/>
    </row>
    <row r="30" spans="1:3" x14ac:dyDescent="0.25">
      <c r="C30" s="34"/>
    </row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spans="4:7" hidden="1" x14ac:dyDescent="0.25"/>
    <row r="98" spans="4:7" hidden="1" x14ac:dyDescent="0.25"/>
    <row r="99" spans="4:7" hidden="1" x14ac:dyDescent="0.25"/>
    <row r="100" spans="4:7" x14ac:dyDescent="0.25">
      <c r="D100" s="2" t="s">
        <v>23</v>
      </c>
      <c r="G100" s="2" t="s">
        <v>22</v>
      </c>
    </row>
    <row r="101" spans="4:7" x14ac:dyDescent="0.25">
      <c r="D101" s="2" t="e">
        <f ca="1">_xludf.MAX($P$10)</f>
        <v>#NAME?</v>
      </c>
      <c r="G101" s="2" t="e">
        <f ca="1">_xludf.MAX($P$10)</f>
        <v>#NAME?</v>
      </c>
    </row>
    <row r="102" spans="4:7" x14ac:dyDescent="0.25">
      <c r="D102" s="2">
        <f>COUNT($O$5,$K$5)</f>
        <v>2</v>
      </c>
      <c r="G102" s="2">
        <f>COUNT($K$6:$K$8,$O$6:$O$8)</f>
        <v>6</v>
      </c>
    </row>
    <row r="103" spans="4:7" x14ac:dyDescent="0.25">
      <c r="D103" s="2" t="b">
        <f>$F$5&lt;=$E$5</f>
        <v>1</v>
      </c>
      <c r="G103" s="2" t="b">
        <f>$K$6&lt;=$J$6</f>
        <v>1</v>
      </c>
    </row>
    <row r="104" spans="4:7" x14ac:dyDescent="0.25">
      <c r="D104" s="2" t="b">
        <f>$F$5&gt;=$D$5</f>
        <v>1</v>
      </c>
      <c r="G104" s="2" t="b">
        <f>$K$6&gt;=$I$6</f>
        <v>1</v>
      </c>
    </row>
    <row r="105" spans="4:7" x14ac:dyDescent="0.25">
      <c r="D105" s="2" t="b">
        <f>$K$5&lt;=$J$5</f>
        <v>1</v>
      </c>
      <c r="G105" s="2" t="b">
        <f>$K$7&lt;=$J$7</f>
        <v>1</v>
      </c>
    </row>
    <row r="106" spans="4:7" x14ac:dyDescent="0.25">
      <c r="D106" s="2" t="b">
        <f>$K$5&gt;=$I$5</f>
        <v>1</v>
      </c>
      <c r="G106" s="2" t="b">
        <f>$K$7&gt;=$I$7</f>
        <v>1</v>
      </c>
    </row>
    <row r="107" spans="4:7" x14ac:dyDescent="0.25">
      <c r="D107" s="2" t="b">
        <f>$O$5&lt;=$N$5</f>
        <v>1</v>
      </c>
      <c r="G107" s="2" t="b">
        <f>$K$8&lt;=$J$8</f>
        <v>1</v>
      </c>
    </row>
    <row r="108" spans="4:7" x14ac:dyDescent="0.25">
      <c r="D108" s="2" t="b">
        <f>$O$5&gt;=$M$5</f>
        <v>1</v>
      </c>
      <c r="G108" s="2" t="b">
        <f>$K$8&gt;=$I$8</f>
        <v>1</v>
      </c>
    </row>
    <row r="109" spans="4:7" x14ac:dyDescent="0.25">
      <c r="D109" s="2">
        <f>{32767;32767;0.000001;0.01;FALSE;FALSE;TRUE;1;1;1;0.0001;TRUE}</f>
        <v>32767</v>
      </c>
      <c r="G109" s="2" t="b">
        <f>$O$6&lt;=$N$6</f>
        <v>1</v>
      </c>
    </row>
    <row r="110" spans="4:7" x14ac:dyDescent="0.25">
      <c r="D110" s="2">
        <f>{0;0;1;100;0;FALSE;TRUE;0.075;0;0;FALSE;30}</f>
        <v>0</v>
      </c>
      <c r="G110" s="2" t="b">
        <f>$O$6&gt;=$M$6</f>
        <v>1</v>
      </c>
    </row>
    <row r="111" spans="4:7" x14ac:dyDescent="0.25">
      <c r="G111" s="2" t="b">
        <f>$O$7&lt;=$N$7</f>
        <v>1</v>
      </c>
    </row>
    <row r="112" spans="4:7" x14ac:dyDescent="0.25">
      <c r="G112" s="2" t="b">
        <f>$O$7&gt;=$M$7</f>
        <v>1</v>
      </c>
    </row>
    <row r="113" spans="7:7" x14ac:dyDescent="0.25">
      <c r="G113" s="2" t="b">
        <f>$O$8&lt;=$N$8</f>
        <v>1</v>
      </c>
    </row>
    <row r="114" spans="7:7" x14ac:dyDescent="0.25">
      <c r="G114" s="2" t="b">
        <f>$O$8&gt;=$M$8</f>
        <v>1</v>
      </c>
    </row>
    <row r="115" spans="7:7" x14ac:dyDescent="0.25">
      <c r="G115" s="2" t="b">
        <f>$Q$6&lt;=$F$6</f>
        <v>1</v>
      </c>
    </row>
    <row r="116" spans="7:7" x14ac:dyDescent="0.25">
      <c r="G116" s="2" t="b">
        <f>$Q$7&lt;=$F$7</f>
        <v>1</v>
      </c>
    </row>
    <row r="117" spans="7:7" x14ac:dyDescent="0.25">
      <c r="G117" s="2" t="b">
        <f>$Q$8&lt;=$F$8</f>
        <v>1</v>
      </c>
    </row>
    <row r="118" spans="7:7" x14ac:dyDescent="0.25">
      <c r="G118" s="2">
        <f>{32767;32767;0.000001;0.01;TRUE;FALSE;TRUE;1;1;1;0.0001;TRUE}</f>
        <v>32767</v>
      </c>
    </row>
    <row r="119" spans="7:7" x14ac:dyDescent="0.25">
      <c r="G119" s="2">
        <f>{0;0;2;100;0;FALSE;TRUE;0.075;0;0;FALSE;30}</f>
        <v>0</v>
      </c>
    </row>
  </sheetData>
  <mergeCells count="7">
    <mergeCell ref="H2:H3"/>
    <mergeCell ref="C2:C3"/>
    <mergeCell ref="B2:B3"/>
    <mergeCell ref="D2:F2"/>
    <mergeCell ref="M2:P2"/>
    <mergeCell ref="I2:L2"/>
    <mergeCell ref="G2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Максимум по рынкам</vt:lpstr>
      <vt:lpstr>Решатель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Муляренко С.Н.</dc:creator>
  <cp:lastModifiedBy>surface</cp:lastModifiedBy>
  <dcterms:created xsi:type="dcterms:W3CDTF">2022-10-17T13:59:41Z</dcterms:created>
  <dcterms:modified xsi:type="dcterms:W3CDTF">2022-10-17T21:46:01Z</dcterms:modified>
</cp:coreProperties>
</file>