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anasioschryssis/Documents/GitHub/DataBootCamp/"/>
    </mc:Choice>
  </mc:AlternateContent>
  <xr:revisionPtr revIDLastSave="0" documentId="13_ncr:1_{90859996-79FA-AE44-B48F-6A682E63F1AE}" xr6:coauthVersionLast="47" xr6:coauthVersionMax="47" xr10:uidLastSave="{00000000-0000-0000-0000-000000000000}"/>
  <bookViews>
    <workbookView xWindow="80" yWindow="2120" windowWidth="26040" windowHeight="18840" activeTab="5" xr2:uid="{00000000-000D-0000-FFFF-FFFF00000000}"/>
  </bookViews>
  <sheets>
    <sheet name="Pivot1" sheetId="3" r:id="rId1"/>
    <sheet name="Pivot2" sheetId="4" r:id="rId2"/>
    <sheet name="Pivot3" sheetId="5" r:id="rId3"/>
    <sheet name="Goal" sheetId="7" r:id="rId4"/>
    <sheet name="Summary table" sheetId="9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1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D3" i="9"/>
  <c r="D4" i="9"/>
  <c r="C4" i="9"/>
  <c r="D5" i="9"/>
  <c r="C5" i="9"/>
  <c r="D6" i="9"/>
  <c r="C6" i="9"/>
  <c r="D7" i="9"/>
  <c r="C7" i="9"/>
  <c r="D8" i="9"/>
  <c r="C8" i="9"/>
  <c r="D13" i="7"/>
  <c r="D12" i="7"/>
  <c r="D11" i="7"/>
  <c r="D10" i="7"/>
  <c r="D9" i="7"/>
  <c r="D8" i="7"/>
  <c r="D7" i="7"/>
  <c r="D6" i="7"/>
  <c r="D5" i="7"/>
  <c r="D4" i="7"/>
  <c r="D3" i="7"/>
  <c r="D2" i="7"/>
  <c r="C3" i="7"/>
  <c r="C4" i="7"/>
  <c r="C5" i="7"/>
  <c r="C6" i="7"/>
  <c r="C7" i="7"/>
  <c r="C8" i="7"/>
  <c r="C9" i="7"/>
  <c r="C10" i="7"/>
  <c r="C11" i="7"/>
  <c r="C12" i="7"/>
  <c r="C13" i="7"/>
  <c r="C2" i="7"/>
  <c r="B13" i="7"/>
  <c r="B12" i="7"/>
  <c r="B11" i="7"/>
  <c r="B10" i="7"/>
  <c r="B9" i="7"/>
  <c r="B8" i="7"/>
  <c r="B7" i="7"/>
  <c r="B6" i="7"/>
  <c r="B5" i="7"/>
  <c r="B4" i="7"/>
  <c r="B3" i="7"/>
  <c r="B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7" l="1"/>
  <c r="E6" i="7"/>
  <c r="F6" i="7" s="1"/>
  <c r="E5" i="7"/>
  <c r="F5" i="7" s="1"/>
  <c r="E10" i="7"/>
  <c r="G10" i="7" s="1"/>
  <c r="H4" i="7"/>
  <c r="H6" i="7"/>
  <c r="G4" i="7"/>
  <c r="E2" i="7"/>
  <c r="H2" i="7" s="1"/>
  <c r="E13" i="7"/>
  <c r="F13" i="7" s="1"/>
  <c r="E12" i="7"/>
  <c r="F12" i="7" s="1"/>
  <c r="E11" i="7"/>
  <c r="H11" i="7" s="1"/>
  <c r="E9" i="7"/>
  <c r="H9" i="7" s="1"/>
  <c r="E8" i="7"/>
  <c r="F8" i="7" s="1"/>
  <c r="E7" i="7"/>
  <c r="H7" i="7" s="1"/>
  <c r="F4" i="7"/>
  <c r="E3" i="7"/>
  <c r="H3" i="7" s="1"/>
  <c r="H10" i="7" l="1"/>
  <c r="G6" i="7"/>
  <c r="F10" i="7"/>
  <c r="G7" i="7"/>
  <c r="F9" i="7"/>
  <c r="G9" i="7"/>
  <c r="G5" i="7"/>
  <c r="H8" i="7"/>
  <c r="H5" i="7"/>
  <c r="F7" i="7"/>
  <c r="F11" i="7"/>
  <c r="G11" i="7"/>
  <c r="G3" i="7"/>
  <c r="H12" i="7"/>
  <c r="G13" i="7"/>
  <c r="F2" i="7"/>
  <c r="G12" i="7"/>
  <c r="G8" i="7"/>
  <c r="G2" i="7"/>
  <c r="F3" i="7"/>
  <c r="H13" i="7"/>
</calcChain>
</file>

<file path=xl/sharedStrings.xml><?xml version="1.0" encoding="utf-8"?>
<sst xmlns="http://schemas.openxmlformats.org/spreadsheetml/2006/main" count="7062" uniqueCount="2112">
  <si>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</si>
  <si>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</si>
  <si>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</si>
  <si>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</si>
  <si>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</si>
  <si>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</si>
  <si>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</si>
  <si>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</si>
  <si>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</si>
  <si>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</si>
  <si>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</si>
  <si>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</si>
  <si>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</si>
  <si>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</si>
  <si>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</si>
  <si>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</si>
  <si>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</si>
  <si>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</si>
  <si>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</si>
  <si>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</si>
  <si>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</si>
  <si>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</si>
  <si>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</si>
  <si>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</si>
  <si>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</si>
  <si>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</si>
  <si>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</si>
  <si>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</si>
  <si>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</si>
  <si>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</si>
  <si>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</si>
  <si>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</si>
  <si>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</si>
  <si>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</si>
  <si>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</si>
  <si>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</si>
  <si>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</si>
  <si>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</si>
  <si>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</si>
  <si>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</si>
  <si>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</si>
  <si>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</si>
  <si>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</si>
  <si>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</si>
  <si>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</si>
  <si>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</si>
  <si>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</si>
  <si>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</si>
  <si>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</si>
  <si>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</si>
  <si>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</si>
  <si>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</si>
  <si>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</si>
  <si>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</si>
  <si>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</si>
  <si>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</si>
  <si>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</si>
  <si>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</si>
  <si>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</si>
  <si>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</si>
  <si>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</si>
  <si>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</si>
  <si>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</si>
  <si>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</si>
  <si>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</si>
  <si>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</si>
  <si>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</si>
  <si>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</si>
  <si>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</si>
  <si>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</si>
  <si>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</si>
  <si>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</si>
  <si>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</si>
  <si>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</si>
  <si>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</si>
  <si>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</si>
  <si>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</si>
  <si>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</si>
  <si>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</si>
  <si>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</si>
  <si>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</si>
  <si>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</si>
  <si>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</si>
  <si>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</si>
  <si>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</si>
  <si>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</si>
  <si>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</si>
  <si>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</si>
  <si>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</si>
  <si>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</si>
  <si>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</si>
  <si>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</si>
  <si>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</si>
  <si>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</si>
  <si>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</si>
  <si>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</si>
  <si>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</si>
  <si>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</si>
  <si>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</si>
  <si>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</si>
  <si>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</si>
  <si>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</si>
  <si>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</si>
  <si>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</si>
  <si>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</si>
  <si>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</si>
  <si>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</si>
  <si>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</si>
  <si>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</si>
  <si>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</si>
  <si>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</si>
  <si>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</si>
  <si>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</si>
  <si>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</si>
  <si>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</si>
  <si>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</si>
  <si>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</si>
  <si>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</si>
  <si>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</si>
  <si>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</si>
  <si>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</si>
  <si>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</si>
  <si>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</si>
  <si>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</si>
  <si>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</si>
  <si>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</si>
  <si>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</si>
  <si>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</si>
  <si>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</si>
  <si>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</si>
  <si>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</si>
  <si>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</si>
  <si>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</si>
  <si>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</si>
  <si>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</si>
  <si>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</si>
  <si>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</si>
  <si>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</si>
  <si>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</si>
  <si>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</si>
  <si>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</si>
  <si>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</si>
  <si>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</si>
  <si>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</si>
  <si>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</si>
  <si>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</si>
  <si>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</si>
  <si>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</si>
  <si>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</si>
  <si>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</si>
  <si>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</si>
  <si>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</si>
  <si>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</si>
  <si>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</si>
  <si>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</si>
  <si>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</si>
  <si>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</si>
  <si>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</si>
  <si>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</si>
  <si>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</si>
  <si>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</si>
  <si>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</si>
  <si>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</si>
  <si>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</si>
  <si>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</si>
  <si>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</si>
  <si>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</si>
  <si>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</si>
  <si>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</si>
  <si>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</si>
  <si>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</si>
  <si>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</si>
  <si>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</si>
  <si>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</si>
  <si>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</si>
  <si>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</si>
  <si>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</si>
  <si>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</si>
  <si>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</si>
  <si>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</si>
  <si>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</si>
  <si>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</si>
  <si>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</si>
  <si>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</si>
  <si>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</si>
  <si>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</si>
  <si>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</si>
  <si>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</si>
  <si>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</si>
  <si>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</si>
  <si>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</si>
  <si>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</si>
  <si>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</si>
  <si>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</si>
  <si>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</si>
  <si>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</si>
  <si>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</si>
  <si>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</si>
  <si>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</si>
  <si>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</si>
  <si>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</si>
  <si>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</si>
  <si>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</si>
  <si>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</si>
  <si>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</si>
  <si>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</si>
  <si>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</si>
  <si>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</si>
  <si>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</si>
  <si>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</si>
  <si>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</si>
  <si>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</si>
  <si>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</si>
  <si>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</si>
  <si>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</si>
  <si>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</si>
  <si>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</si>
  <si>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</si>
  <si>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</si>
  <si>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</si>
  <si>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</si>
  <si>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</si>
  <si>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</si>
  <si>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</si>
  <si>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</si>
  <si>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</si>
  <si>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</si>
  <si>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</si>
  <si>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</si>
  <si>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</si>
  <si>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</si>
  <si>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</si>
  <si>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</si>
  <si>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</si>
  <si>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</si>
  <si>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</si>
  <si>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</si>
  <si>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</si>
  <si>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</si>
  <si>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</si>
  <si>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</si>
  <si>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</si>
  <si>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</si>
  <si>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</si>
  <si>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</si>
  <si>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</si>
  <si>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</si>
  <si>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</si>
  <si>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</si>
  <si>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</si>
  <si>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</si>
  <si>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</si>
  <si>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</si>
  <si>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</si>
  <si>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</si>
  <si>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</si>
  <si>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</si>
  <si>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</si>
  <si>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</si>
  <si>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</si>
  <si>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</si>
  <si>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</si>
  <si>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</si>
  <si>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</si>
  <si>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</si>
  <si>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</si>
  <si>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</si>
  <si>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</si>
  <si>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</si>
  <si>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</si>
  <si>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</si>
  <si>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</si>
  <si>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</si>
  <si>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</si>
  <si>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</si>
  <si>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</si>
  <si>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</si>
  <si>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</si>
  <si>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</si>
  <si>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</si>
  <si>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</si>
  <si>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</si>
  <si>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</si>
  <si>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</si>
  <si>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</si>
  <si>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</si>
  <si>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</si>
  <si>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</si>
  <si>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</si>
  <si>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</si>
  <si>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</si>
  <si>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</si>
  <si>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</si>
  <si>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</si>
  <si>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</si>
  <si>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</si>
  <si>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</si>
  <si>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</si>
  <si>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</si>
  <si>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</si>
  <si>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</si>
  <si>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</si>
  <si>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</si>
  <si>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</si>
  <si>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</si>
  <si>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</si>
  <si>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</si>
  <si>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</si>
  <si>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</si>
  <si>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</si>
  <si>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</si>
  <si>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</si>
  <si>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</si>
  <si>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</si>
  <si>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</si>
  <si>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</si>
  <si>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</si>
  <si>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</si>
  <si>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</si>
  <si>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</si>
  <si>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</si>
  <si>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</si>
  <si>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</si>
  <si>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</si>
  <si>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</si>
  <si>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</si>
  <si>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</si>
  <si>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</si>
  <si>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</si>
  <si>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</si>
  <si>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</si>
  <si>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</si>
  <si>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</si>
  <si>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</si>
  <si>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</si>
  <si>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</si>
  <si>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</si>
  <si>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</si>
  <si>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</si>
  <si>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</si>
  <si>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</si>
  <si>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</si>
  <si>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</si>
  <si>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</si>
  <si>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</si>
  <si>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</si>
  <si>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</si>
  <si>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</si>
  <si>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</si>
  <si>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</si>
  <si>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</si>
  <si>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</si>
  <si>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</si>
  <si>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</si>
  <si>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</si>
  <si>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</si>
  <si>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</si>
  <si>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</si>
  <si>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</si>
  <si>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</si>
  <si>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</si>
  <si>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</si>
  <si>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</si>
  <si>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</si>
  <si>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</si>
  <si>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</si>
  <si>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</si>
  <si>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</si>
  <si>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</si>
  <si>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</si>
  <si>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</si>
  <si>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</si>
  <si>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</si>
  <si>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</si>
  <si>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</si>
  <si>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</si>
  <si>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</si>
  <si>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</si>
  <si>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</si>
  <si>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</si>
  <si>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</si>
  <si>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</si>
  <si>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</si>
  <si>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</si>
  <si>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</si>
  <si>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</si>
  <si>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</si>
  <si>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</si>
  <si>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</si>
  <si>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</si>
  <si>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</si>
  <si>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</si>
  <si>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</si>
  <si>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</si>
  <si>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</si>
  <si>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</si>
  <si>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</si>
  <si>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</si>
  <si>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</si>
  <si>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</si>
  <si>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</si>
  <si>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</si>
  <si>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</si>
  <si>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</si>
  <si>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</si>
  <si>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</si>
  <si>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</si>
  <si>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</si>
  <si>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</si>
  <si>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</si>
  <si>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</si>
  <si>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</si>
  <si>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</si>
  <si>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</si>
  <si>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</si>
  <si>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</si>
  <si>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</si>
  <si>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</si>
  <si>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</si>
  <si>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</si>
  <si>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</si>
  <si>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</si>
  <si>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</si>
  <si>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</si>
  <si>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</si>
  <si>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</si>
  <si>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</si>
  <si>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</si>
  <si>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</si>
  <si>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</si>
  <si>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</si>
  <si>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</si>
  <si>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</si>
  <si>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</si>
  <si>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</si>
  <si>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</si>
  <si>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</si>
  <si>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</si>
  <si>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</si>
  <si>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</si>
  <si>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</si>
  <si>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</si>
  <si>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</si>
  <si>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</si>
  <si>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</si>
  <si>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</si>
  <si>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</si>
  <si>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</si>
  <si>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</si>
  <si>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</si>
  <si>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</si>
  <si>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</si>
  <si>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</si>
  <si>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</si>
  <si>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</si>
  <si>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</si>
  <si>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</si>
  <si>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</si>
  <si>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</si>
  <si>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</si>
  <si>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</si>
  <si>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</si>
  <si>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</si>
  <si>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</si>
  <si>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</si>
  <si>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</si>
  <si>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</si>
  <si>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</si>
  <si>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</si>
  <si>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</si>
  <si>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</si>
  <si>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</si>
  <si>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</si>
  <si>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</si>
  <si>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</si>
  <si>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</si>
  <si>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</si>
  <si>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</si>
  <si>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</si>
  <si>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</si>
  <si>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</si>
  <si>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</si>
  <si>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</si>
  <si>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</si>
  <si>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</si>
  <si>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</si>
  <si>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</si>
  <si>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</si>
  <si>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</si>
  <si>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</si>
  <si>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</si>
  <si>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</si>
  <si>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</si>
  <si>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</si>
  <si>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</si>
  <si>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</si>
  <si>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</si>
  <si>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</si>
  <si>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</si>
  <si>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</si>
  <si>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</si>
  <si>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</si>
  <si>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</si>
  <si>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</si>
  <si>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</si>
  <si>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</si>
  <si>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</si>
  <si>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</si>
  <si>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</si>
  <si>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</si>
  <si>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</si>
  <si>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</si>
  <si>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</si>
  <si>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</si>
  <si>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</si>
  <si>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</si>
  <si>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</si>
  <si>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</si>
  <si>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</si>
  <si>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</si>
  <si>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</si>
  <si>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</si>
  <si>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</si>
  <si>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</si>
  <si>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</si>
  <si>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</si>
  <si>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</si>
  <si>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</si>
  <si>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</si>
  <si>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</si>
  <si>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</si>
  <si>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</si>
  <si>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</si>
  <si>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</si>
  <si>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</si>
  <si>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</si>
  <si>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</si>
  <si>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</si>
  <si>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</si>
  <si>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</si>
  <si>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</si>
  <si>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</si>
  <si>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</si>
  <si>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</si>
  <si>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</si>
  <si>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</si>
  <si>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</si>
  <si>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</si>
  <si>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</si>
  <si>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</si>
  <si>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</si>
  <si>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</si>
  <si>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</si>
  <si>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</si>
  <si>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</si>
  <si>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</si>
  <si>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</si>
  <si>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</si>
  <si>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</si>
  <si>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</si>
  <si>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</si>
  <si>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</si>
  <si>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</si>
  <si>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</si>
  <si>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</si>
  <si>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</si>
  <si>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</si>
  <si>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</si>
  <si>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</si>
  <si>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</si>
  <si>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</si>
  <si>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</si>
  <si>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</si>
  <si>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</si>
  <si>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</si>
  <si>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</si>
  <si>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</si>
  <si>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</si>
  <si>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</si>
  <si>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</si>
  <si>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</si>
  <si>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</si>
  <si>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</si>
  <si>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</si>
  <si>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</si>
  <si>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</si>
  <si>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</si>
  <si>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</si>
  <si>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</si>
  <si>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</si>
  <si>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</si>
  <si>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</si>
  <si>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</si>
  <si>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</si>
  <si>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</si>
  <si>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</si>
  <si>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</si>
  <si>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</si>
  <si>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</si>
  <si>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</si>
  <si>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</si>
  <si>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</si>
  <si>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</si>
  <si>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</si>
  <si>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</si>
  <si>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</si>
  <si>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</si>
  <si>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</si>
  <si>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</si>
  <si>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</si>
  <si>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</si>
  <si>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</si>
  <si>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</si>
  <si>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</si>
  <si>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</si>
  <si>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</si>
  <si>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</si>
  <si>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</si>
  <si>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</si>
  <si>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</si>
  <si>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</si>
  <si>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</si>
  <si>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</si>
  <si>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</si>
  <si>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</si>
  <si>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</si>
  <si>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</si>
  <si>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</si>
  <si>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</si>
  <si>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</si>
  <si>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</si>
  <si>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</si>
  <si>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</si>
  <si>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</si>
  <si>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</si>
  <si>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</si>
  <si>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</si>
  <si>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</si>
  <si>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</si>
  <si>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</si>
  <si>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</si>
  <si>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</si>
  <si>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</si>
  <si>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</si>
  <si>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</si>
  <si>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</si>
  <si>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</si>
  <si>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</si>
  <si>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</si>
  <si>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</si>
  <si>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</si>
  <si>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</si>
  <si>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</si>
  <si>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</si>
  <si>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</si>
  <si>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</si>
  <si>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</si>
  <si>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</si>
  <si>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</si>
  <si>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</si>
  <si>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</si>
  <si>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</si>
  <si>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</si>
  <si>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</si>
  <si>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</si>
  <si>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</si>
  <si>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</si>
  <si>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</si>
  <si>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</si>
  <si>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</si>
  <si>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</si>
  <si>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</si>
  <si>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</si>
  <si>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</si>
  <si>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</si>
  <si>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</si>
  <si>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</si>
  <si>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</si>
  <si>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</si>
  <si>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</si>
  <si>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</si>
  <si>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</si>
  <si>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</si>
  <si>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</si>
  <si>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</si>
  <si>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</si>
  <si>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</si>
  <si>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</si>
  <si>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</si>
  <si>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</si>
  <si>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</si>
  <si>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</si>
  <si>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</si>
  <si>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</si>
  <si>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</si>
  <si>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</si>
  <si>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</si>
  <si>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</si>
  <si>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</si>
  <si>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</si>
  <si>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</si>
  <si>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</si>
  <si>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</si>
  <si>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</si>
  <si>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</si>
  <si>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</si>
  <si>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</si>
  <si>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</si>
  <si>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</si>
  <si>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</si>
  <si>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</si>
  <si>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</si>
  <si>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</si>
  <si>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</si>
  <si>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</si>
  <si>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</si>
  <si>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</si>
  <si>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</si>
  <si>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</si>
  <si>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</si>
  <si>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</si>
  <si>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</si>
  <si>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</si>
  <si>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</si>
  <si>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</si>
  <si>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</si>
  <si>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</si>
  <si>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</si>
  <si>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</si>
  <si>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</si>
  <si>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</si>
  <si>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</si>
  <si>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</si>
  <si>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</si>
  <si>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</si>
  <si>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</si>
  <si>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</si>
  <si>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</si>
  <si>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</si>
  <si>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</si>
  <si>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</si>
  <si>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</si>
  <si>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</si>
  <si>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</si>
  <si>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</si>
  <si>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</si>
  <si>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</si>
  <si>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</si>
  <si>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</si>
  <si>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</si>
  <si>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</si>
  <si>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</si>
  <si>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</si>
  <si>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</si>
  <si>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</si>
  <si>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</si>
  <si>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</si>
  <si>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</si>
  <si>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</si>
  <si>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</si>
  <si>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</si>
  <si>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</si>
  <si>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</si>
  <si>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</si>
  <si>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</si>
  <si>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</si>
  <si>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</si>
  <si>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</si>
  <si>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</si>
  <si>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</si>
  <si>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</si>
  <si>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</si>
  <si>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</si>
  <si>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</si>
  <si>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</si>
  <si>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</si>
  <si>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</si>
  <si>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</si>
  <si>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</si>
  <si>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</si>
  <si>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</si>
  <si>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</si>
  <si>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</si>
  <si>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</si>
  <si>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</si>
  <si>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</si>
  <si>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</si>
  <si>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</si>
  <si>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</si>
  <si>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</si>
  <si>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</si>
  <si>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</si>
  <si>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</si>
  <si>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</si>
  <si>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</si>
  <si>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</si>
  <si>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</si>
  <si>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</si>
  <si>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</si>
  <si>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</si>
  <si>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</si>
  <si>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</si>
  <si>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</si>
  <si>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</si>
  <si>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</si>
  <si>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</si>
  <si>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</si>
  <si>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</si>
  <si>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</si>
  <si>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</si>
  <si>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</si>
  <si>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</si>
  <si>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</si>
  <si>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</si>
  <si>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</si>
  <si>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</si>
  <si>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</si>
  <si>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</si>
  <si>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</si>
  <si>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</si>
  <si>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</si>
  <si>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</si>
  <si>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</si>
  <si>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</si>
  <si>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</si>
  <si>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</si>
  <si>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</si>
  <si>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</si>
  <si>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</si>
  <si>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</si>
  <si>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</si>
  <si>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</si>
  <si>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</si>
  <si>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</si>
  <si>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</si>
  <si>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</si>
  <si>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</si>
  <si>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</si>
  <si>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</si>
  <si>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</si>
  <si>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</si>
  <si>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</si>
  <si>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</si>
  <si>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</si>
  <si>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</si>
  <si>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</si>
  <si>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</si>
  <si>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</si>
  <si>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</si>
  <si>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</si>
  <si>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</si>
  <si>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</si>
  <si>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</si>
  <si>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</si>
  <si>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</si>
  <si>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</si>
  <si>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</si>
  <si>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</si>
  <si>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</si>
  <si>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</si>
  <si>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</si>
  <si>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</si>
  <si>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</si>
  <si>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</si>
  <si>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</si>
  <si>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</si>
  <si>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</si>
  <si>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</si>
  <si>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</si>
  <si>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</si>
  <si>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</si>
  <si>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</si>
  <si>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</si>
  <si>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</si>
  <si>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</si>
  <si>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</si>
  <si>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</si>
  <si>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</si>
  <si>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</si>
  <si>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</si>
  <si>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</si>
  <si>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</si>
  <si>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</si>
  <si>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</si>
  <si>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</si>
  <si>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</si>
  <si>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</si>
  <si>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</si>
  <si>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</si>
  <si>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</si>
  <si>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</si>
  <si>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</si>
  <si>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</si>
  <si>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</si>
  <si>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</si>
  <si>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</si>
  <si>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</si>
  <si>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</si>
  <si>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</si>
  <si>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</si>
  <si>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</si>
  <si>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</si>
  <si>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</si>
  <si>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</si>
  <si>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</si>
  <si>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</si>
  <si>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</si>
  <si>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</si>
  <si>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</si>
  <si>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</si>
  <si>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</si>
  <si>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</si>
  <si>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</si>
  <si>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</si>
  <si>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</si>
  <si>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</si>
  <si>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</si>
  <si>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</si>
  <si>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</si>
  <si>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</si>
  <si>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</si>
  <si>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</si>
  <si>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</si>
  <si>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</si>
  <si>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</si>
  <si>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</si>
  <si>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</si>
  <si>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</si>
  <si>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</si>
  <si>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</si>
  <si>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</si>
  <si>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</si>
  <si>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</si>
  <si>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</si>
  <si>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</si>
  <si>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</si>
  <si>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</si>
  <si>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</si>
  <si>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</si>
  <si>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</si>
  <si>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</si>
  <si>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</si>
  <si>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</si>
  <si>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</si>
  <si>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</si>
  <si>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</si>
  <si>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</si>
  <si>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</si>
  <si>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</si>
  <si>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</si>
  <si>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</si>
  <si>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</si>
  <si>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</si>
  <si>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</si>
  <si>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</si>
  <si>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</si>
  <si>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</si>
  <si>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</si>
  <si>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</si>
  <si>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</si>
  <si>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</si>
  <si>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</si>
  <si>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</si>
  <si>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</si>
  <si>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</si>
  <si>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</si>
  <si>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</si>
  <si>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</si>
  <si>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</si>
  <si>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</si>
  <si>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</si>
  <si>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</si>
  <si>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</si>
  <si>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</si>
  <si>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</si>
  <si>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</si>
  <si>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</si>
  <si>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</si>
  <si>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</si>
  <si>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</si>
  <si>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</si>
  <si>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</si>
  <si>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</si>
  <si>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</si>
  <si>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</si>
  <si>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</si>
  <si>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</si>
  <si>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</si>
  <si>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</si>
  <si>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</si>
  <si>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</si>
  <si>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</si>
  <si>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</si>
  <si>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</si>
  <si>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</si>
  <si>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</si>
  <si>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</si>
  <si>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</si>
  <si>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</si>
  <si>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</si>
  <si>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</si>
  <si>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</si>
  <si>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</si>
  <si>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</si>
  <si>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</si>
  <si>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</si>
  <si>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</si>
  <si>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</si>
  <si>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</si>
  <si>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</si>
  <si>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</si>
  <si>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</si>
  <si>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</si>
  <si>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</si>
  <si>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</si>
  <si>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</si>
  <si>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</si>
  <si>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</si>
  <si>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</si>
  <si>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</si>
  <si>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</si>
  <si>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</si>
  <si>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</si>
  <si>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</si>
  <si>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</si>
  <si>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</si>
  <si>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</si>
  <si>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</si>
  <si>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</si>
  <si>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</si>
  <si>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</si>
  <si>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</si>
  <si>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</si>
  <si>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</si>
  <si>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</si>
  <si>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</si>
  <si>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</si>
  <si>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</si>
  <si>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</si>
  <si>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</si>
  <si>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</si>
  <si>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</si>
  <si>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</si>
  <si>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</si>
  <si>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</si>
  <si>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</si>
  <si>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</si>
  <si>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</si>
  <si>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</si>
  <si>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</si>
  <si>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</si>
  <si>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</si>
  <si>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</si>
  <si>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</si>
  <si>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</si>
  <si>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</si>
  <si>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</si>
  <si>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</si>
  <si>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</si>
  <si>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</si>
  <si>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</si>
  <si>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</si>
  <si>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</si>
  <si>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</si>
  <si>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</si>
  <si>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</si>
  <si>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</si>
  <si>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</si>
  <si>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</si>
  <si>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</si>
  <si>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</si>
  <si>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</si>
  <si>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</si>
  <si>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</si>
  <si>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</si>
  <si>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</si>
  <si>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</si>
  <si>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</si>
  <si>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</si>
  <si>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</si>
  <si>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</si>
  <si>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</si>
  <si>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</si>
  <si>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</si>
  <si>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</si>
  <si>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</si>
  <si>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</si>
  <si>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</si>
  <si>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</si>
  <si>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</si>
  <si>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</si>
  <si>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</si>
  <si>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</si>
  <si>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</si>
  <si>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</si>
  <si>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</si>
  <si>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</si>
  <si>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</si>
  <si>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</si>
  <si>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</si>
  <si>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</si>
  <si>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</si>
  <si>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</si>
  <si>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</si>
  <si>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</si>
  <si>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</si>
  <si>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</si>
  <si>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</si>
  <si>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</si>
  <si>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</si>
  <si>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</si>
  <si>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</si>
  <si>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</si>
  <si>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</si>
  <si>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</si>
  <si>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</si>
  <si>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</si>
  <si>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</si>
  <si>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</si>
  <si>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</si>
  <si>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</si>
  <si>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</si>
  <si>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</si>
  <si>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</si>
  <si>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</si>
  <si>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</si>
  <si>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</si>
  <si>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</si>
  <si>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</si>
  <si>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</si>
  <si>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</si>
  <si>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</si>
  <si>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</si>
  <si>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</si>
  <si>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</si>
  <si>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</si>
  <si>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</si>
  <si>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</si>
  <si>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</si>
  <si>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</si>
  <si>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</si>
  <si>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</si>
  <si>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</si>
  <si>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</si>
  <si>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</si>
  <si>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</si>
  <si>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</si>
  <si>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</si>
  <si>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</si>
  <si>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</si>
  <si>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</si>
  <si>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</si>
  <si>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</si>
  <si>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</si>
  <si>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</si>
  <si>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</si>
  <si>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</si>
  <si>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</si>
  <si>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</si>
  <si>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</si>
  <si>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</si>
  <si>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</si>
  <si>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</si>
  <si>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</si>
  <si>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</si>
  <si>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</si>
  <si>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</si>
  <si>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</si>
  <si>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</si>
  <si>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</si>
  <si>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</si>
  <si>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</si>
  <si>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</si>
  <si>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</si>
  <si>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</si>
  <si>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</si>
  <si>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</si>
  <si>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</si>
  <si>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</si>
  <si>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</si>
  <si>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</si>
  <si>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</si>
  <si>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</si>
  <si>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</si>
  <si>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</si>
  <si>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</si>
  <si>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</si>
  <si>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</si>
  <si>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</si>
  <si>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</si>
  <si>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</si>
  <si>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</si>
  <si>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</si>
  <si>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</si>
  <si>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</si>
  <si>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</si>
  <si>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</si>
  <si>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</si>
  <si>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</si>
  <si>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</si>
  <si>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</si>
  <si>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</si>
  <si>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</si>
  <si>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</si>
  <si>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</si>
  <si>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</si>
  <si>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</si>
  <si>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</si>
  <si>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</si>
  <si>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</si>
  <si>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</si>
  <si>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</si>
  <si>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</si>
  <si>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</si>
  <si>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</si>
  <si>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</si>
  <si>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</si>
  <si>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</si>
  <si>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</si>
  <si>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</si>
  <si>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</si>
  <si>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</si>
  <si>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</si>
  <si>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</si>
  <si>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</si>
  <si>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</si>
  <si>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</si>
  <si>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</si>
  <si>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</si>
  <si>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</si>
  <si>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</si>
  <si>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</si>
  <si>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</si>
  <si>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</si>
  <si>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</si>
  <si>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</si>
  <si>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</si>
  <si>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</si>
  <si>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</si>
  <si>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</si>
  <si>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</si>
  <si>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</si>
  <si>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</si>
  <si>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</si>
  <si>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</si>
  <si>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</si>
  <si>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</si>
  <si>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</si>
  <si>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</si>
  <si>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</si>
  <si>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</si>
  <si>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</si>
  <si>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</si>
  <si>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</si>
  <si>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</si>
  <si>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</si>
  <si>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</si>
  <si>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</si>
  <si>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</si>
  <si>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</si>
  <si>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</si>
  <si>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</si>
  <si>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</si>
  <si>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</si>
  <si>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</si>
  <si>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</si>
  <si>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</si>
  <si>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</si>
  <si>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</si>
  <si>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</si>
  <si>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</si>
  <si>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</si>
  <si>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</si>
  <si>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</si>
  <si>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</si>
  <si>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</si>
  <si>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</si>
  <si>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</si>
  <si>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</si>
  <si>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</si>
  <si>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</si>
  <si>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</si>
  <si>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</si>
  <si>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</si>
  <si>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</si>
  <si>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</si>
  <si>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</si>
  <si>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</si>
  <si>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</si>
  <si>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</si>
  <si>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</si>
  <si>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</si>
  <si>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</si>
  <si>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</si>
  <si>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</si>
  <si>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</si>
  <si>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</si>
  <si>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</si>
  <si>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</si>
  <si>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</si>
  <si>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</si>
  <si>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</si>
  <si>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</si>
  <si>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</si>
  <si>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</si>
  <si>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</si>
  <si>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</si>
  <si>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</si>
  <si>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</si>
  <si>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</si>
  <si>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</si>
  <si>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</si>
  <si>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</si>
  <si>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</si>
  <si>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</si>
  <si>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</si>
  <si>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</si>
  <si>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</si>
  <si>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</si>
  <si>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</si>
  <si>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</si>
  <si>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</si>
  <si>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</si>
  <si>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</si>
  <si>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</si>
  <si>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</si>
  <si>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</si>
  <si>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</si>
  <si>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</si>
  <si>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</si>
  <si>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</si>
  <si>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</si>
  <si>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</si>
  <si>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</si>
  <si>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</si>
  <si>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</si>
  <si>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</si>
  <si>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</si>
  <si>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</si>
  <si>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</si>
  <si>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</si>
  <si>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</si>
  <si>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</si>
  <si>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</si>
  <si>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</si>
  <si>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</si>
  <si>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</si>
  <si>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</si>
  <si>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</si>
  <si>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</si>
  <si>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</si>
  <si>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</si>
  <si>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</si>
  <si>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</si>
  <si>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</si>
  <si>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</si>
  <si>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</si>
  <si>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</si>
  <si>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</si>
  <si>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</si>
  <si>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</si>
  <si>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</si>
  <si>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</si>
  <si>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</si>
  <si>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</si>
  <si>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</si>
  <si>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</si>
  <si>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</si>
  <si>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</si>
  <si>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</si>
  <si>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</si>
  <si>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</si>
  <si>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</si>
  <si>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</si>
  <si>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</si>
  <si>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</si>
  <si>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</si>
  <si>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</si>
  <si>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</si>
  <si>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</si>
  <si>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</si>
  <si>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</si>
  <si>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</si>
  <si>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</si>
  <si>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</si>
  <si>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</si>
  <si>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</si>
  <si>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</si>
  <si>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</si>
  <si>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</si>
  <si>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</si>
  <si>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</si>
  <si>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</si>
  <si>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</si>
  <si>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</si>
  <si>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</si>
  <si>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</si>
  <si>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</si>
  <si>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</si>
  <si>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</si>
  <si>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</si>
  <si>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</si>
  <si>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</si>
  <si>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</si>
  <si>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</si>
  <si>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</si>
  <si>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</si>
  <si>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</si>
  <si>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</si>
  <si>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</si>
  <si>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</si>
  <si>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</si>
  <si>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</si>
  <si>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</si>
  <si>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</si>
  <si>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</si>
  <si>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</si>
  <si>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</si>
  <si>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</si>
  <si>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</si>
  <si>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</si>
  <si>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</si>
  <si>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</si>
  <si>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</si>
  <si>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</si>
  <si>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</si>
  <si>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</si>
  <si>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</si>
  <si>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</si>
  <si>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</si>
  <si>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</si>
  <si>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</si>
  <si>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</si>
  <si>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</si>
  <si>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</si>
  <si>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</si>
  <si>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</si>
  <si>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</si>
  <si>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</si>
  <si>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</si>
  <si>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</si>
  <si>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</si>
  <si>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</si>
  <si>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</si>
  <si>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</si>
  <si>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</si>
  <si>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</si>
  <si>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</si>
  <si>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</si>
  <si>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</si>
  <si>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</si>
  <si>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</si>
  <si>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</si>
  <si>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</si>
  <si>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</si>
  <si>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</si>
  <si>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</si>
  <si>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</si>
  <si>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</si>
  <si>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</si>
  <si>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</si>
  <si>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</si>
  <si>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</si>
  <si>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</si>
  <si>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</si>
  <si>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</si>
  <si>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</si>
  <si>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</si>
  <si>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</si>
  <si>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</si>
  <si>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</si>
  <si>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</si>
  <si>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</si>
  <si>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</si>
  <si>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</si>
  <si>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</si>
  <si>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</si>
  <si>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</si>
  <si>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</si>
  <si>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</si>
  <si>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</si>
  <si>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</si>
  <si>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</si>
  <si>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</si>
  <si>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</si>
  <si>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</si>
  <si>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</si>
  <si>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</si>
  <si>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</si>
  <si>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</si>
  <si>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</si>
  <si>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</si>
  <si>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</si>
  <si>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</si>
  <si>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</si>
  <si>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</si>
  <si>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</si>
  <si>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</si>
  <si>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</si>
  <si>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</si>
  <si>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</si>
  <si>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</si>
  <si>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</si>
  <si>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</si>
  <si>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</si>
  <si>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</si>
  <si>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</si>
  <si>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</si>
  <si>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</si>
  <si>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</si>
  <si>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</si>
  <si>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</si>
  <si>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</si>
  <si>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</si>
  <si>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</si>
  <si>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</si>
  <si>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</si>
  <si>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</si>
  <si>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</si>
  <si>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</si>
  <si>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</si>
  <si>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</si>
  <si>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</si>
  <si>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</si>
  <si>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</si>
  <si>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</si>
  <si>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</si>
  <si>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</si>
  <si>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</si>
  <si>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</si>
  <si>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</si>
  <si>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</si>
  <si>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</si>
  <si>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</si>
  <si>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</si>
  <si>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</si>
  <si>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</si>
  <si>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</si>
  <si>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</si>
  <si>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</si>
  <si>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</si>
  <si>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</si>
  <si>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</si>
  <si>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</si>
  <si>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</si>
  <si>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</si>
  <si>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</si>
  <si>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</si>
  <si>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</si>
  <si>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</si>
  <si>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</si>
  <si>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</si>
  <si>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</si>
  <si>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</si>
  <si>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</si>
  <si>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</si>
  <si>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</si>
  <si>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</si>
  <si>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</si>
  <si>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</si>
  <si>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</si>
  <si>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</si>
  <si>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</si>
  <si>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</si>
  <si>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</si>
  <si>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</si>
  <si>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</si>
  <si>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</si>
  <si>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</si>
  <si>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</si>
  <si>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</si>
  <si>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</si>
  <si>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</si>
  <si>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</si>
  <si>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</si>
  <si>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</si>
  <si>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</si>
  <si>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</si>
  <si>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</si>
  <si>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</si>
  <si>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</si>
  <si>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</si>
  <si>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</si>
  <si>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</si>
  <si>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</si>
  <si>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</si>
  <si>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</si>
  <si>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</si>
  <si>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</si>
  <si>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</si>
  <si>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</si>
  <si>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</si>
  <si>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</si>
  <si>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</si>
  <si>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</si>
  <si>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</si>
  <si>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</si>
  <si>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</si>
  <si>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</si>
  <si>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</si>
  <si>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</si>
  <si>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</si>
  <si>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</si>
  <si>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</si>
  <si>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</si>
  <si>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</si>
  <si>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</si>
  <si>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</si>
  <si>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</si>
  <si>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</si>
  <si>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</si>
  <si>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</si>
  <si>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</si>
  <si>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</si>
  <si>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</si>
  <si>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</si>
  <si>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</si>
  <si>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</si>
  <si>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</si>
  <si>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</si>
  <si>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</si>
  <si>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</si>
  <si>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</si>
  <si>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</si>
  <si>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</si>
  <si>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</si>
  <si>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</si>
  <si>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</si>
  <si>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</si>
  <si>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</si>
  <si>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</si>
  <si>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</si>
  <si>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</si>
  <si>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</si>
  <si>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</si>
  <si>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</si>
  <si>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</si>
  <si>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</si>
  <si>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</si>
  <si>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</si>
  <si>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</si>
  <si>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</si>
  <si>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</si>
  <si>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</si>
  <si>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</si>
  <si>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</si>
  <si>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</si>
  <si>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</si>
  <si>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</si>
  <si>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</si>
  <si>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</si>
  <si>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</si>
  <si>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</si>
  <si>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</si>
  <si>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</si>
  <si>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</si>
  <si>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</si>
  <si>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</si>
  <si>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</si>
  <si>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</si>
  <si>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</si>
  <si>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</si>
  <si>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</si>
  <si>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</si>
  <si>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</si>
  <si>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</si>
  <si>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</si>
  <si>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</si>
  <si>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</si>
  <si>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</si>
  <si>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</si>
  <si>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</si>
  <si>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</si>
  <si>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</si>
  <si>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</si>
  <si>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</si>
  <si>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</si>
  <si>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</si>
  <si>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</si>
  <si>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</si>
  <si>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</si>
  <si>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</si>
  <si>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</si>
  <si>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</si>
  <si>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</si>
  <si>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</si>
  <si>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</si>
  <si>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</si>
  <si>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</si>
  <si>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</si>
  <si>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</si>
  <si>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</si>
  <si>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</si>
  <si>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</si>
  <si>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</si>
  <si>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</si>
  <si>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</si>
  <si>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</si>
  <si>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</si>
  <si>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</si>
  <si>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</si>
  <si>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</si>
  <si>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</si>
  <si>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</si>
  <si>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</si>
  <si>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</si>
  <si>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</si>
  <si>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</si>
  <si>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</si>
  <si>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</si>
  <si>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</si>
  <si>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</si>
  <si>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</si>
  <si>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</si>
  <si>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</si>
  <si>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</si>
  <si>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</si>
  <si>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</si>
  <si>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</si>
  <si>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</si>
  <si>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</si>
  <si>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</si>
  <si>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</si>
  <si>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</si>
  <si>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</si>
  <si>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</si>
  <si>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</si>
  <si>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</si>
  <si>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</si>
  <si>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</si>
  <si>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</si>
  <si>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</si>
  <si>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</si>
  <si>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</si>
  <si>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</si>
  <si>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</si>
  <si>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</si>
  <si>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</si>
  <si>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</si>
  <si>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</si>
  <si>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</si>
  <si>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</si>
  <si>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</si>
  <si>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</si>
  <si>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</si>
  <si>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</si>
  <si>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</si>
  <si>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</si>
  <si>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</si>
  <si>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</si>
  <si>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</si>
  <si>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</si>
  <si>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</si>
  <si>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</si>
  <si>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</si>
  <si>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</si>
  <si>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</si>
  <si>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</si>
  <si>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</si>
  <si>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</si>
  <si>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</si>
  <si>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</si>
  <si>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</si>
  <si>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</si>
  <si>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</si>
  <si>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</si>
  <si>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</si>
  <si>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</si>
  <si>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</si>
  <si>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</si>
  <si>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</si>
  <si>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</si>
  <si>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</si>
  <si>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</si>
  <si>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</si>
  <si>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</si>
  <si>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</si>
  <si>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</si>
  <si>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</si>
  <si>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</si>
  <si>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</si>
  <si>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</si>
  <si>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</si>
  <si>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</si>
  <si>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</si>
  <si>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</si>
  <si>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</si>
  <si>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</si>
  <si>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</si>
  <si>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</si>
  <si>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</si>
  <si>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</si>
  <si>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</si>
  <si>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</si>
  <si>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</si>
  <si>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</si>
  <si>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</si>
  <si>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</si>
  <si>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</si>
  <si>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</si>
  <si>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</si>
  <si>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</si>
  <si>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</si>
  <si>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</si>
  <si>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</si>
  <si>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</si>
  <si>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</si>
  <si>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</si>
  <si>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</si>
  <si>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</si>
  <si>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</si>
  <si>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</si>
  <si>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</si>
  <si>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</si>
  <si>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</si>
  <si>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</si>
  <si>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</si>
  <si>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</si>
  <si>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</si>
  <si>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</si>
  <si>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</si>
  <si>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</si>
  <si>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</si>
  <si>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</si>
  <si>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</si>
  <si>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</si>
  <si>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</si>
  <si>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</si>
  <si>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</si>
  <si>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</si>
  <si>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</si>
  <si>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</si>
  <si>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</si>
  <si>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</si>
  <si>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</si>
  <si>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</si>
  <si>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</si>
  <si>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</si>
  <si>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</si>
  <si>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</si>
  <si>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</si>
  <si>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</si>
  <si>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</si>
  <si>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</si>
  <si>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</si>
  <si>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</si>
  <si>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</si>
  <si>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</si>
  <si>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</si>
  <si>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</si>
  <si>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</si>
  <si>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</si>
  <si>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</si>
  <si>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</si>
  <si>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</si>
  <si>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</si>
  <si>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</si>
  <si>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</si>
  <si>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</si>
  <si>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</si>
  <si>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</si>
  <si>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</si>
  <si>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</si>
  <si>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</si>
  <si>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</si>
  <si>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</si>
  <si>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</si>
  <si>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</si>
  <si>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</si>
  <si>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</si>
  <si>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</si>
  <si>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</si>
  <si>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</si>
  <si>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</si>
  <si>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</si>
  <si>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</si>
  <si>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</si>
  <si>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</si>
  <si>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</si>
  <si>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</si>
  <si>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</si>
  <si>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</si>
  <si>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</si>
  <si>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</si>
  <si>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</si>
  <si>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</si>
  <si>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</si>
  <si>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</si>
  <si>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</si>
  <si>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</si>
  <si>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</si>
  <si>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</si>
  <si>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</si>
  <si>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</si>
  <si>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</si>
  <si>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</si>
  <si>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</si>
  <si>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</si>
  <si>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</si>
  <si>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</si>
  <si>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</si>
  <si>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</si>
  <si>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</si>
  <si>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</si>
  <si>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</si>
  <si>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</si>
  <si>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</si>
  <si>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</si>
  <si>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</si>
  <si>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</si>
  <si>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</si>
  <si>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</si>
  <si>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</si>
  <si>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</si>
  <si>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</si>
  <si>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</si>
  <si>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</si>
  <si>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</si>
  <si>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</si>
  <si>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</si>
  <si>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</si>
  <si>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</si>
  <si>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</si>
  <si>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</si>
  <si>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</si>
  <si>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</si>
  <si>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</si>
  <si>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</si>
  <si>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</si>
  <si>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</si>
  <si>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</si>
  <si>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</si>
  <si>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</si>
  <si>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</si>
  <si>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</si>
  <si>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</si>
  <si>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</si>
  <si>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</si>
  <si>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</si>
  <si>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</si>
  <si>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</si>
  <si>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</si>
  <si>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</si>
  <si>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</si>
  <si>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</si>
  <si>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</si>
  <si>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</si>
  <si>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</si>
  <si>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</si>
  <si>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</si>
  <si>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</si>
  <si>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</si>
  <si>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</si>
  <si>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</si>
  <si>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</si>
  <si>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</si>
  <si>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</si>
  <si>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</si>
  <si>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</si>
  <si>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</si>
  <si>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</si>
  <si>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</si>
  <si>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</si>
  <si>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</si>
  <si>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</si>
  <si>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</si>
  <si>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</si>
  <si>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</si>
  <si>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</si>
  <si>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</si>
  <si>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</si>
  <si>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</si>
  <si>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</si>
  <si>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</si>
  <si>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</si>
  <si>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</si>
  <si>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</si>
  <si>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</si>
  <si>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</si>
  <si>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</si>
  <si>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</si>
  <si>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</si>
  <si>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</si>
  <si>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</si>
  <si>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</si>
  <si>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</si>
  <si>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</si>
  <si>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</si>
  <si>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</si>
  <si>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</si>
  <si>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</si>
  <si>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</si>
  <si>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</si>
  <si>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</si>
  <si>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</si>
  <si>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</si>
  <si>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</si>
  <si>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</si>
  <si>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</si>
  <si>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</si>
  <si>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</si>
  <si>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</si>
  <si>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</si>
  <si>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</si>
  <si>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</si>
  <si>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</si>
  <si>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</si>
  <si>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</si>
  <si>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</si>
  <si>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</si>
  <si>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</si>
  <si>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</si>
  <si>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</si>
  <si>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</si>
  <si>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</si>
  <si>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</si>
  <si>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</si>
  <si>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</si>
  <si>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</si>
  <si>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</si>
  <si>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</si>
  <si>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</si>
  <si>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</si>
  <si>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</si>
  <si>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</si>
  <si>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</si>
  <si>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</si>
  <si>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</si>
  <si>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</si>
  <si>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</si>
  <si>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</si>
  <si>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</si>
  <si>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</si>
  <si>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</si>
  <si>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</si>
  <si>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</si>
  <si>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</si>
  <si>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</si>
  <si>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</si>
  <si>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</si>
  <si>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</si>
  <si>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</si>
  <si>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</si>
  <si>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</si>
  <si>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</si>
  <si>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</si>
  <si>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</si>
  <si>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</si>
  <si>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</si>
  <si>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</si>
  <si>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</si>
  <si>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</si>
  <si>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</si>
  <si>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</si>
  <si>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</si>
  <si>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</si>
  <si>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</si>
  <si>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</si>
  <si>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</si>
  <si>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</si>
  <si>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</si>
  <si>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</si>
  <si>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</si>
  <si>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</si>
  <si>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</si>
  <si>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</si>
  <si>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</si>
  <si>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</si>
  <si>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</si>
  <si>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</si>
  <si>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</si>
  <si>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</si>
  <si>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</si>
  <si>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</si>
  <si>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</si>
  <si>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</si>
  <si>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</si>
  <si>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</si>
  <si>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</si>
  <si>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</si>
  <si>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</si>
  <si>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</si>
  <si>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</si>
  <si>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</si>
  <si>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</si>
  <si>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</si>
  <si>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</si>
  <si>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</si>
  <si>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</si>
  <si>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</si>
  <si>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</si>
  <si>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</si>
  <si>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</si>
  <si>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</si>
  <si>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</si>
  <si>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</si>
  <si>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</si>
  <si>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</si>
  <si>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</si>
  <si>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</si>
  <si>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</si>
  <si>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</si>
  <si>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</si>
  <si>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</si>
  <si>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</si>
  <si>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</si>
  <si>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</si>
  <si>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</si>
  <si>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</t>
  </si>
  <si>
    <t>Max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</si>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</sst>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2" applyFont="1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0" fillId="0" borderId="11" xfId="0" applyBorder="1"/>
    <xf numFmtId="0" fontId="16" fillId="0" borderId="13" xfId="0" applyFont="1" applyBorder="1"/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3" xfId="0" applyFont="1" applyBorder="1"/>
    <xf numFmtId="0" fontId="0" fillId="0" borderId="15" xfId="0" applyFont="1" applyBorder="1"/>
    <xf numFmtId="0" fontId="16" fillId="0" borderId="0" xfId="0" applyFont="1" applyBorder="1" applyAlignment="1">
      <alignment horizontal="center"/>
    </xf>
    <xf numFmtId="0" fontId="0" fillId="0" borderId="12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D966"/>
        </patternFill>
      </fill>
    </dxf>
    <dxf>
      <font>
        <color auto="1"/>
      </font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ont>
        <color auto="1"/>
      </font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ont>
        <color auto="1"/>
      </font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ont>
        <color auto="1"/>
      </font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ont>
        <color auto="1"/>
      </font>
      <fill>
        <patternFill>
          <bgColor rgb="FFA9D08F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</dxfs>
  <tableStyles count="0" defaultTableStyle="TableStyleMedium2" defaultPivotStyle="PivotStyleLight16"/>
  <colors>
    <mruColors>
      <color rgb="FF0070C0"/>
      <color rgb="FFFA6A6B"/>
      <color rgb="FF8EA9DD"/>
      <color rgb="FFFFD966"/>
      <color rgb="FFFF9799"/>
      <color rgb="FFA9D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[CrowdfundingBook.xlsx]Pivot1!PivotTable2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4-9C43-891C-27733BBE4E0A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4-9C43-891C-27733BBE4E0A}"/>
            </c:ext>
          </c:extLst>
        </c:ser>
        <c:ser>
          <c:idx val="2"/>
          <c:order val="2"/>
          <c:tx>
            <c:strRef>
              <c:f>Pivot1!$D$3:$D$4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4-9C43-891C-27733BBE4E0A}"/>
            </c:ext>
          </c:extLst>
        </c:ser>
        <c:ser>
          <c:idx val="3"/>
          <c:order val="3"/>
          <c:tx>
            <c:strRef>
              <c:f>Pivot1!$E$3:$E$4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4-9C43-891C-27733BBE4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7379696"/>
        <c:axId val="210246031"/>
      </c:barChart>
      <c:catAx>
        <c:axId val="197737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46031"/>
        <c:crosses val="autoZero"/>
        <c:auto val="1"/>
        <c:lblAlgn val="ctr"/>
        <c:lblOffset val="100"/>
        <c:noMultiLvlLbl val="0"/>
      </c:catAx>
      <c:valAx>
        <c:axId val="21024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7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9-3145-A61C-1F11F67BF1AA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9-3145-A61C-1F11F67BF1AA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99-3145-A61C-1F11F67BF1AA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99-3145-A61C-1F11F67BF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5874191"/>
        <c:axId val="1966148912"/>
      </c:barChart>
      <c:catAx>
        <c:axId val="167587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148912"/>
        <c:crosses val="autoZero"/>
        <c:auto val="1"/>
        <c:lblAlgn val="ctr"/>
        <c:lblOffset val="100"/>
        <c:noMultiLvlLbl val="0"/>
      </c:catAx>
      <c:valAx>
        <c:axId val="19661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[CrowdfundingBook.xlsx]Pivot3!PivotTable4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D-754E-B593-A503F49F74F7}"/>
            </c:ext>
          </c:extLst>
        </c:ser>
        <c:ser>
          <c:idx val="1"/>
          <c:order val="1"/>
          <c:tx>
            <c:strRef>
              <c:f>Pivot3!$C$4:$C$5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D-754E-B593-A503F49F74F7}"/>
            </c:ext>
          </c:extLst>
        </c:ser>
        <c:ser>
          <c:idx val="2"/>
          <c:order val="2"/>
          <c:tx>
            <c:strRef>
              <c:f>Pivot3!$D$4:$D$5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D-754E-B593-A503F49F7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508496"/>
        <c:axId val="210520575"/>
      </c:lineChart>
      <c:catAx>
        <c:axId val="196650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0575"/>
        <c:crosses val="autoZero"/>
        <c:auto val="1"/>
        <c:lblAlgn val="ctr"/>
        <c:lblOffset val="100"/>
        <c:noMultiLvlLbl val="0"/>
      </c:catAx>
      <c:valAx>
        <c:axId val="2105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5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F-3947-86D0-F1655A293D3B}"/>
            </c:ext>
          </c:extLst>
        </c:ser>
        <c:ser>
          <c:idx val="1"/>
          <c:order val="1"/>
          <c:tx>
            <c:strRef>
              <c:f>Goal!$G$1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F-3947-86D0-F1655A293D3B}"/>
            </c:ext>
          </c:extLst>
        </c:ser>
        <c:ser>
          <c:idx val="2"/>
          <c:order val="2"/>
          <c:tx>
            <c:strRef>
              <c:f>Goal!$H$1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F-3947-86D0-F1655A29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016863"/>
        <c:axId val="73908287"/>
      </c:lineChart>
      <c:catAx>
        <c:axId val="171201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8287"/>
        <c:crosses val="autoZero"/>
        <c:auto val="1"/>
        <c:lblAlgn val="ctr"/>
        <c:lblOffset val="100"/>
        <c:noMultiLvlLbl val="0"/>
      </c:catAx>
      <c:valAx>
        <c:axId val="739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1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622300</xdr:colOff>
      <xdr:row>15</xdr:row>
      <xdr:rowOff>5080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8BE4D-55A4-8742-AEE5-E7A79997E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</xdr:row>
      <xdr:rowOff>0</xdr:rowOff>
    </xdr:from>
    <xdr:to>
      <xdr:col>17</xdr:col>
      <xdr:colOff>63501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749009-6937-2944-A45B-C3736D508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11</xdr:col>
      <xdr:colOff>127000</xdr:colOff>
      <xdr:row>18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82A45-99B8-0C40-A9E1-DDCCE8DDF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3DEE3-6B06-0D40-8150-FEA1F40F1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302000" cy="129791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F24AA4-834A-9E4E-98F0-0FAA42C95A26}"/>
            </a:ext>
          </a:extLst>
        </xdr:cNvPr>
        <xdr:cNvSpPr txBox="1"/>
      </xdr:nvSpPr>
      <xdr:spPr>
        <a:xfrm>
          <a:off x="825500" y="1854200"/>
          <a:ext cx="3302000" cy="1297919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i="1" baseline="0">
              <a:solidFill>
                <a:srgbClr val="FF0000"/>
              </a:solidFill>
            </a:rPr>
            <a:t>*since the Variance is high, that indicates high level of outliers, so Median should give a better summary</a:t>
          </a:r>
        </a:p>
        <a:p>
          <a:endParaRPr lang="en-US" sz="1100" b="1" i="1" baseline="0">
            <a:solidFill>
              <a:srgbClr val="FF0000"/>
            </a:solidFill>
          </a:endParaRPr>
        </a:p>
        <a:p>
          <a:r>
            <a:rPr lang="en-US" sz="1100" b="1" i="1" baseline="0">
              <a:solidFill>
                <a:srgbClr val="FF0000"/>
              </a:solidFill>
            </a:rPr>
            <a:t>*Also the Variance for failed is much higher. That is expected because some campains did not get much traction and therefore no backers as opposed to campains almost making it.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thanasios Chryssis" refreshedDate="45176.986530671296" createdVersion="8" refreshedVersion="8" minRefreshableVersion="3" recordCount="1000" xr:uid="{AB561AA2-8A79-164E-B3C0-36FC1A1B686C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x v="0"/>
    <x v="0"/>
    <x v="0"/>
    <x v="0"/>
    <x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x v="1"/>
    <x v="1"/>
    <x v="1"/>
    <x v="1"/>
    <x v="1"/>
    <x v="1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x v="2"/>
    <x v="2"/>
    <x v="2"/>
    <x v="1"/>
    <x v="2"/>
    <x v="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x v="3"/>
    <x v="3"/>
    <x v="3"/>
    <x v="0"/>
    <x v="3"/>
    <x v="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x v="4"/>
    <x v="4"/>
    <x v="4"/>
    <x v="0"/>
    <x v="4"/>
    <x v="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x v="4"/>
    <x v="5"/>
    <x v="5"/>
    <x v="1"/>
    <x v="5"/>
    <x v="5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x v="5"/>
    <x v="6"/>
    <x v="6"/>
    <x v="0"/>
    <x v="6"/>
    <x v="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x v="6"/>
    <x v="7"/>
    <x v="7"/>
    <x v="1"/>
    <x v="7"/>
    <x v="7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x v="7"/>
    <x v="8"/>
    <x v="8"/>
    <x v="2"/>
    <x v="8"/>
    <x v="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x v="8"/>
    <x v="9"/>
    <x v="9"/>
    <x v="0"/>
    <x v="9"/>
    <x v="9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x v="5"/>
    <x v="10"/>
    <x v="10"/>
    <x v="1"/>
    <x v="10"/>
    <x v="10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x v="9"/>
    <x v="11"/>
    <x v="11"/>
    <x v="0"/>
    <x v="11"/>
    <x v="11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x v="9"/>
    <x v="12"/>
    <x v="12"/>
    <x v="0"/>
    <x v="12"/>
    <x v="12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x v="3"/>
    <x v="13"/>
    <x v="13"/>
    <x v="1"/>
    <x v="13"/>
    <x v="13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x v="10"/>
    <x v="14"/>
    <x v="14"/>
    <x v="0"/>
    <x v="14"/>
    <x v="14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x v="11"/>
    <x v="15"/>
    <x v="15"/>
    <x v="0"/>
    <x v="15"/>
    <x v="15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x v="12"/>
    <x v="16"/>
    <x v="16"/>
    <x v="1"/>
    <x v="16"/>
    <x v="16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x v="13"/>
    <x v="17"/>
    <x v="17"/>
    <x v="1"/>
    <x v="17"/>
    <x v="17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x v="14"/>
    <x v="18"/>
    <x v="18"/>
    <x v="3"/>
    <x v="18"/>
    <x v="18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x v="15"/>
    <x v="19"/>
    <x v="19"/>
    <x v="0"/>
    <x v="19"/>
    <x v="19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x v="16"/>
    <x v="20"/>
    <x v="20"/>
    <x v="1"/>
    <x v="20"/>
    <x v="20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x v="17"/>
    <x v="21"/>
    <x v="21"/>
    <x v="0"/>
    <x v="21"/>
    <x v="21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x v="18"/>
    <x v="22"/>
    <x v="22"/>
    <x v="1"/>
    <x v="22"/>
    <x v="22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x v="6"/>
    <x v="23"/>
    <x v="23"/>
    <x v="1"/>
    <x v="23"/>
    <x v="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x v="19"/>
    <x v="24"/>
    <x v="24"/>
    <x v="1"/>
    <x v="24"/>
    <x v="24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x v="20"/>
    <x v="25"/>
    <x v="25"/>
    <x v="1"/>
    <x v="25"/>
    <x v="25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x v="21"/>
    <x v="26"/>
    <x v="26"/>
    <x v="3"/>
    <x v="26"/>
    <x v="26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x v="22"/>
    <x v="27"/>
    <x v="27"/>
    <x v="0"/>
    <x v="27"/>
    <x v="27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x v="23"/>
    <x v="28"/>
    <x v="28"/>
    <x v="1"/>
    <x v="28"/>
    <x v="28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x v="24"/>
    <x v="29"/>
    <x v="29"/>
    <x v="1"/>
    <x v="29"/>
    <x v="29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x v="25"/>
    <x v="30"/>
    <x v="30"/>
    <x v="1"/>
    <x v="30"/>
    <x v="30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x v="26"/>
    <x v="31"/>
    <x v="31"/>
    <x v="1"/>
    <x v="31"/>
    <x v="3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x v="27"/>
    <x v="32"/>
    <x v="32"/>
    <x v="0"/>
    <x v="32"/>
    <x v="3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x v="28"/>
    <x v="33"/>
    <x v="33"/>
    <x v="1"/>
    <x v="33"/>
    <x v="33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x v="29"/>
    <x v="34"/>
    <x v="34"/>
    <x v="1"/>
    <x v="34"/>
    <x v="34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x v="30"/>
    <x v="35"/>
    <x v="35"/>
    <x v="1"/>
    <x v="35"/>
    <x v="35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x v="31"/>
    <x v="36"/>
    <x v="36"/>
    <x v="1"/>
    <x v="36"/>
    <x v="36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x v="32"/>
    <x v="37"/>
    <x v="37"/>
    <x v="1"/>
    <x v="37"/>
    <x v="3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x v="33"/>
    <x v="38"/>
    <x v="38"/>
    <x v="1"/>
    <x v="38"/>
    <x v="38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x v="34"/>
    <x v="39"/>
    <x v="39"/>
    <x v="0"/>
    <x v="39"/>
    <x v="39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x v="35"/>
    <x v="40"/>
    <x v="40"/>
    <x v="1"/>
    <x v="40"/>
    <x v="40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x v="36"/>
    <x v="41"/>
    <x v="41"/>
    <x v="1"/>
    <x v="41"/>
    <x v="41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x v="37"/>
    <x v="42"/>
    <x v="42"/>
    <x v="1"/>
    <x v="42"/>
    <x v="42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x v="38"/>
    <x v="43"/>
    <x v="43"/>
    <x v="1"/>
    <x v="43"/>
    <x v="43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x v="39"/>
    <x v="44"/>
    <x v="44"/>
    <x v="1"/>
    <x v="13"/>
    <x v="44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x v="40"/>
    <x v="45"/>
    <x v="45"/>
    <x v="0"/>
    <x v="44"/>
    <x v="4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x v="41"/>
    <x v="46"/>
    <x v="46"/>
    <x v="1"/>
    <x v="45"/>
    <x v="4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x v="42"/>
    <x v="47"/>
    <x v="47"/>
    <x v="1"/>
    <x v="46"/>
    <x v="47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x v="43"/>
    <x v="48"/>
    <x v="48"/>
    <x v="1"/>
    <x v="47"/>
    <x v="48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x v="44"/>
    <x v="49"/>
    <x v="49"/>
    <x v="1"/>
    <x v="48"/>
    <x v="49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x v="0"/>
    <x v="50"/>
    <x v="50"/>
    <x v="0"/>
    <x v="49"/>
    <x v="50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x v="45"/>
    <x v="51"/>
    <x v="51"/>
    <x v="0"/>
    <x v="50"/>
    <x v="5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x v="44"/>
    <x v="52"/>
    <x v="52"/>
    <x v="0"/>
    <x v="51"/>
    <x v="52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x v="35"/>
    <x v="53"/>
    <x v="53"/>
    <x v="1"/>
    <x v="52"/>
    <x v="53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x v="46"/>
    <x v="54"/>
    <x v="54"/>
    <x v="0"/>
    <x v="53"/>
    <x v="54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x v="47"/>
    <x v="55"/>
    <x v="55"/>
    <x v="1"/>
    <x v="54"/>
    <x v="55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x v="48"/>
    <x v="56"/>
    <x v="56"/>
    <x v="1"/>
    <x v="55"/>
    <x v="5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x v="49"/>
    <x v="57"/>
    <x v="57"/>
    <x v="1"/>
    <x v="56"/>
    <x v="57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x v="50"/>
    <x v="58"/>
    <x v="58"/>
    <x v="1"/>
    <x v="57"/>
    <x v="58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x v="1"/>
    <x v="59"/>
    <x v="59"/>
    <x v="1"/>
    <x v="58"/>
    <x v="5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x v="51"/>
    <x v="60"/>
    <x v="60"/>
    <x v="1"/>
    <x v="59"/>
    <x v="60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x v="52"/>
    <x v="61"/>
    <x v="61"/>
    <x v="0"/>
    <x v="60"/>
    <x v="61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x v="22"/>
    <x v="62"/>
    <x v="62"/>
    <x v="1"/>
    <x v="61"/>
    <x v="62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x v="53"/>
    <x v="63"/>
    <x v="63"/>
    <x v="0"/>
    <x v="62"/>
    <x v="63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x v="54"/>
    <x v="64"/>
    <x v="64"/>
    <x v="0"/>
    <x v="63"/>
    <x v="64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x v="55"/>
    <x v="65"/>
    <x v="65"/>
    <x v="1"/>
    <x v="64"/>
    <x v="65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x v="49"/>
    <x v="66"/>
    <x v="66"/>
    <x v="0"/>
    <x v="65"/>
    <x v="66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x v="56"/>
    <x v="67"/>
    <x v="67"/>
    <x v="1"/>
    <x v="66"/>
    <x v="67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x v="57"/>
    <x v="68"/>
    <x v="68"/>
    <x v="1"/>
    <x v="67"/>
    <x v="6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x v="58"/>
    <x v="69"/>
    <x v="69"/>
    <x v="3"/>
    <x v="68"/>
    <x v="69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x v="59"/>
    <x v="70"/>
    <x v="70"/>
    <x v="1"/>
    <x v="69"/>
    <x v="70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x v="46"/>
    <x v="71"/>
    <x v="71"/>
    <x v="1"/>
    <x v="70"/>
    <x v="71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x v="60"/>
    <x v="72"/>
    <x v="72"/>
    <x v="1"/>
    <x v="71"/>
    <x v="72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x v="1"/>
    <x v="73"/>
    <x v="73"/>
    <x v="1"/>
    <x v="39"/>
    <x v="73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x v="61"/>
    <x v="74"/>
    <x v="74"/>
    <x v="1"/>
    <x v="72"/>
    <x v="74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x v="62"/>
    <x v="75"/>
    <x v="75"/>
    <x v="1"/>
    <x v="73"/>
    <x v="75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x v="63"/>
    <x v="76"/>
    <x v="76"/>
    <x v="0"/>
    <x v="74"/>
    <x v="76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x v="40"/>
    <x v="77"/>
    <x v="77"/>
    <x v="0"/>
    <x v="75"/>
    <x v="77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x v="6"/>
    <x v="78"/>
    <x v="78"/>
    <x v="1"/>
    <x v="76"/>
    <x v="78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x v="64"/>
    <x v="79"/>
    <x v="79"/>
    <x v="0"/>
    <x v="77"/>
    <x v="79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x v="65"/>
    <x v="80"/>
    <x v="80"/>
    <x v="1"/>
    <x v="78"/>
    <x v="80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x v="66"/>
    <x v="81"/>
    <x v="81"/>
    <x v="1"/>
    <x v="79"/>
    <x v="8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x v="67"/>
    <x v="82"/>
    <x v="82"/>
    <x v="1"/>
    <x v="80"/>
    <x v="82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x v="68"/>
    <x v="83"/>
    <x v="83"/>
    <x v="0"/>
    <x v="81"/>
    <x v="83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x v="69"/>
    <x v="84"/>
    <x v="84"/>
    <x v="1"/>
    <x v="82"/>
    <x v="84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x v="70"/>
    <x v="85"/>
    <x v="85"/>
    <x v="1"/>
    <x v="83"/>
    <x v="85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x v="71"/>
    <x v="86"/>
    <x v="86"/>
    <x v="1"/>
    <x v="84"/>
    <x v="8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x v="72"/>
    <x v="87"/>
    <x v="87"/>
    <x v="0"/>
    <x v="85"/>
    <x v="87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x v="73"/>
    <x v="88"/>
    <x v="88"/>
    <x v="1"/>
    <x v="86"/>
    <x v="88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x v="74"/>
    <x v="89"/>
    <x v="89"/>
    <x v="1"/>
    <x v="87"/>
    <x v="8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x v="75"/>
    <x v="58"/>
    <x v="90"/>
    <x v="0"/>
    <x v="88"/>
    <x v="90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x v="76"/>
    <x v="90"/>
    <x v="91"/>
    <x v="0"/>
    <x v="89"/>
    <x v="91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x v="77"/>
    <x v="91"/>
    <x v="92"/>
    <x v="1"/>
    <x v="90"/>
    <x v="92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x v="78"/>
    <x v="92"/>
    <x v="93"/>
    <x v="3"/>
    <x v="91"/>
    <x v="93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x v="49"/>
    <x v="93"/>
    <x v="94"/>
    <x v="1"/>
    <x v="80"/>
    <x v="94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x v="79"/>
    <x v="94"/>
    <x v="95"/>
    <x v="1"/>
    <x v="11"/>
    <x v="95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x v="80"/>
    <x v="95"/>
    <x v="96"/>
    <x v="1"/>
    <x v="92"/>
    <x v="96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x v="81"/>
    <x v="96"/>
    <x v="97"/>
    <x v="1"/>
    <x v="86"/>
    <x v="97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x v="82"/>
    <x v="97"/>
    <x v="98"/>
    <x v="0"/>
    <x v="93"/>
    <x v="98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x v="4"/>
    <x v="98"/>
    <x v="99"/>
    <x v="1"/>
    <x v="55"/>
    <x v="99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x v="0"/>
    <x v="99"/>
    <x v="100"/>
    <x v="0"/>
    <x v="49"/>
    <x v="100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x v="79"/>
    <x v="100"/>
    <x v="101"/>
    <x v="1"/>
    <x v="55"/>
    <x v="101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x v="41"/>
    <x v="101"/>
    <x v="102"/>
    <x v="1"/>
    <x v="94"/>
    <x v="1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x v="83"/>
    <x v="102"/>
    <x v="103"/>
    <x v="0"/>
    <x v="95"/>
    <x v="103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x v="84"/>
    <x v="103"/>
    <x v="104"/>
    <x v="1"/>
    <x v="96"/>
    <x v="104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x v="85"/>
    <x v="104"/>
    <x v="105"/>
    <x v="1"/>
    <x v="97"/>
    <x v="105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x v="61"/>
    <x v="105"/>
    <x v="106"/>
    <x v="1"/>
    <x v="98"/>
    <x v="106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x v="26"/>
    <x v="106"/>
    <x v="107"/>
    <x v="1"/>
    <x v="99"/>
    <x v="107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x v="42"/>
    <x v="107"/>
    <x v="108"/>
    <x v="1"/>
    <x v="100"/>
    <x v="10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x v="5"/>
    <x v="108"/>
    <x v="109"/>
    <x v="0"/>
    <x v="101"/>
    <x v="109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x v="86"/>
    <x v="109"/>
    <x v="110"/>
    <x v="0"/>
    <x v="102"/>
    <x v="110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x v="87"/>
    <x v="110"/>
    <x v="111"/>
    <x v="1"/>
    <x v="103"/>
    <x v="111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x v="53"/>
    <x v="111"/>
    <x v="112"/>
    <x v="1"/>
    <x v="104"/>
    <x v="112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x v="88"/>
    <x v="112"/>
    <x v="113"/>
    <x v="1"/>
    <x v="54"/>
    <x v="113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x v="89"/>
    <x v="113"/>
    <x v="114"/>
    <x v="1"/>
    <x v="105"/>
    <x v="11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x v="90"/>
    <x v="114"/>
    <x v="115"/>
    <x v="0"/>
    <x v="106"/>
    <x v="115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x v="44"/>
    <x v="115"/>
    <x v="116"/>
    <x v="0"/>
    <x v="107"/>
    <x v="116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x v="70"/>
    <x v="116"/>
    <x v="117"/>
    <x v="1"/>
    <x v="108"/>
    <x v="117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x v="91"/>
    <x v="117"/>
    <x v="118"/>
    <x v="1"/>
    <x v="109"/>
    <x v="118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x v="92"/>
    <x v="118"/>
    <x v="119"/>
    <x v="1"/>
    <x v="110"/>
    <x v="11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x v="93"/>
    <x v="119"/>
    <x v="120"/>
    <x v="1"/>
    <x v="111"/>
    <x v="120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x v="94"/>
    <x v="120"/>
    <x v="121"/>
    <x v="1"/>
    <x v="112"/>
    <x v="121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x v="95"/>
    <x v="121"/>
    <x v="122"/>
    <x v="0"/>
    <x v="113"/>
    <x v="122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x v="96"/>
    <x v="122"/>
    <x v="123"/>
    <x v="0"/>
    <x v="114"/>
    <x v="123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x v="97"/>
    <x v="123"/>
    <x v="124"/>
    <x v="1"/>
    <x v="115"/>
    <x v="124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x v="98"/>
    <x v="124"/>
    <x v="125"/>
    <x v="1"/>
    <x v="80"/>
    <x v="125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x v="99"/>
    <x v="125"/>
    <x v="126"/>
    <x v="0"/>
    <x v="116"/>
    <x v="126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x v="100"/>
    <x v="126"/>
    <x v="127"/>
    <x v="0"/>
    <x v="117"/>
    <x v="12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x v="101"/>
    <x v="127"/>
    <x v="128"/>
    <x v="3"/>
    <x v="118"/>
    <x v="128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x v="102"/>
    <x v="128"/>
    <x v="129"/>
    <x v="3"/>
    <x v="12"/>
    <x v="12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x v="103"/>
    <x v="129"/>
    <x v="130"/>
    <x v="1"/>
    <x v="119"/>
    <x v="130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x v="104"/>
    <x v="130"/>
    <x v="131"/>
    <x v="1"/>
    <x v="120"/>
    <x v="131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x v="88"/>
    <x v="131"/>
    <x v="132"/>
    <x v="1"/>
    <x v="121"/>
    <x v="132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x v="6"/>
    <x v="132"/>
    <x v="133"/>
    <x v="1"/>
    <x v="122"/>
    <x v="133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x v="105"/>
    <x v="133"/>
    <x v="134"/>
    <x v="0"/>
    <x v="123"/>
    <x v="134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x v="106"/>
    <x v="134"/>
    <x v="135"/>
    <x v="0"/>
    <x v="124"/>
    <x v="135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x v="107"/>
    <x v="135"/>
    <x v="136"/>
    <x v="3"/>
    <x v="125"/>
    <x v="136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x v="37"/>
    <x v="136"/>
    <x v="137"/>
    <x v="1"/>
    <x v="126"/>
    <x v="137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x v="103"/>
    <x v="137"/>
    <x v="138"/>
    <x v="0"/>
    <x v="127"/>
    <x v="138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x v="108"/>
    <x v="138"/>
    <x v="139"/>
    <x v="0"/>
    <x v="128"/>
    <x v="139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x v="20"/>
    <x v="139"/>
    <x v="140"/>
    <x v="1"/>
    <x v="129"/>
    <x v="140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x v="109"/>
    <x v="140"/>
    <x v="141"/>
    <x v="1"/>
    <x v="130"/>
    <x v="141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x v="92"/>
    <x v="141"/>
    <x v="142"/>
    <x v="1"/>
    <x v="124"/>
    <x v="142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x v="91"/>
    <x v="142"/>
    <x v="143"/>
    <x v="1"/>
    <x v="131"/>
    <x v="143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x v="25"/>
    <x v="143"/>
    <x v="144"/>
    <x v="1"/>
    <x v="18"/>
    <x v="144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x v="110"/>
    <x v="144"/>
    <x v="145"/>
    <x v="1"/>
    <x v="132"/>
    <x v="14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x v="35"/>
    <x v="145"/>
    <x v="146"/>
    <x v="3"/>
    <x v="133"/>
    <x v="14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x v="111"/>
    <x v="146"/>
    <x v="147"/>
    <x v="1"/>
    <x v="134"/>
    <x v="147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x v="29"/>
    <x v="147"/>
    <x v="148"/>
    <x v="1"/>
    <x v="37"/>
    <x v="148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x v="8"/>
    <x v="148"/>
    <x v="149"/>
    <x v="1"/>
    <x v="135"/>
    <x v="149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x v="0"/>
    <x v="99"/>
    <x v="100"/>
    <x v="0"/>
    <x v="49"/>
    <x v="100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x v="112"/>
    <x v="149"/>
    <x v="150"/>
    <x v="0"/>
    <x v="50"/>
    <x v="150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x v="113"/>
    <x v="150"/>
    <x v="151"/>
    <x v="1"/>
    <x v="136"/>
    <x v="15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x v="114"/>
    <x v="151"/>
    <x v="152"/>
    <x v="0"/>
    <x v="137"/>
    <x v="152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x v="115"/>
    <x v="152"/>
    <x v="153"/>
    <x v="0"/>
    <x v="138"/>
    <x v="153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x v="116"/>
    <x v="153"/>
    <x v="154"/>
    <x v="0"/>
    <x v="139"/>
    <x v="154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x v="117"/>
    <x v="154"/>
    <x v="155"/>
    <x v="3"/>
    <x v="140"/>
    <x v="15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x v="3"/>
    <x v="155"/>
    <x v="156"/>
    <x v="0"/>
    <x v="141"/>
    <x v="156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x v="118"/>
    <x v="156"/>
    <x v="157"/>
    <x v="1"/>
    <x v="142"/>
    <x v="15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x v="119"/>
    <x v="157"/>
    <x v="158"/>
    <x v="1"/>
    <x v="143"/>
    <x v="158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x v="48"/>
    <x v="158"/>
    <x v="159"/>
    <x v="1"/>
    <x v="55"/>
    <x v="159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x v="20"/>
    <x v="159"/>
    <x v="160"/>
    <x v="0"/>
    <x v="51"/>
    <x v="160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x v="55"/>
    <x v="160"/>
    <x v="161"/>
    <x v="1"/>
    <x v="144"/>
    <x v="161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x v="26"/>
    <x v="161"/>
    <x v="162"/>
    <x v="1"/>
    <x v="67"/>
    <x v="162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x v="120"/>
    <x v="162"/>
    <x v="163"/>
    <x v="1"/>
    <x v="20"/>
    <x v="163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x v="121"/>
    <x v="163"/>
    <x v="164"/>
    <x v="1"/>
    <x v="145"/>
    <x v="164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x v="122"/>
    <x v="164"/>
    <x v="165"/>
    <x v="1"/>
    <x v="146"/>
    <x v="165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x v="97"/>
    <x v="165"/>
    <x v="166"/>
    <x v="1"/>
    <x v="147"/>
    <x v="166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x v="123"/>
    <x v="166"/>
    <x v="167"/>
    <x v="0"/>
    <x v="148"/>
    <x v="167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x v="124"/>
    <x v="167"/>
    <x v="168"/>
    <x v="1"/>
    <x v="149"/>
    <x v="168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x v="125"/>
    <x v="168"/>
    <x v="169"/>
    <x v="0"/>
    <x v="109"/>
    <x v="169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x v="70"/>
    <x v="169"/>
    <x v="170"/>
    <x v="0"/>
    <x v="62"/>
    <x v="170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x v="126"/>
    <x v="170"/>
    <x v="171"/>
    <x v="0"/>
    <x v="150"/>
    <x v="171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x v="127"/>
    <x v="171"/>
    <x v="172"/>
    <x v="1"/>
    <x v="151"/>
    <x v="172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x v="60"/>
    <x v="172"/>
    <x v="173"/>
    <x v="1"/>
    <x v="44"/>
    <x v="17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x v="128"/>
    <x v="173"/>
    <x v="174"/>
    <x v="0"/>
    <x v="152"/>
    <x v="174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x v="129"/>
    <x v="174"/>
    <x v="175"/>
    <x v="0"/>
    <x v="153"/>
    <x v="17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x v="130"/>
    <x v="175"/>
    <x v="176"/>
    <x v="1"/>
    <x v="154"/>
    <x v="176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x v="44"/>
    <x v="176"/>
    <x v="177"/>
    <x v="0"/>
    <x v="155"/>
    <x v="177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x v="131"/>
    <x v="177"/>
    <x v="178"/>
    <x v="1"/>
    <x v="156"/>
    <x v="178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x v="132"/>
    <x v="178"/>
    <x v="179"/>
    <x v="1"/>
    <x v="157"/>
    <x v="179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x v="133"/>
    <x v="179"/>
    <x v="180"/>
    <x v="0"/>
    <x v="158"/>
    <x v="180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x v="134"/>
    <x v="180"/>
    <x v="181"/>
    <x v="1"/>
    <x v="159"/>
    <x v="18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x v="135"/>
    <x v="181"/>
    <x v="182"/>
    <x v="0"/>
    <x v="99"/>
    <x v="182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x v="136"/>
    <x v="182"/>
    <x v="183"/>
    <x v="1"/>
    <x v="160"/>
    <x v="18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x v="67"/>
    <x v="183"/>
    <x v="184"/>
    <x v="0"/>
    <x v="161"/>
    <x v="184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x v="137"/>
    <x v="184"/>
    <x v="185"/>
    <x v="0"/>
    <x v="162"/>
    <x v="185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x v="138"/>
    <x v="185"/>
    <x v="186"/>
    <x v="1"/>
    <x v="163"/>
    <x v="186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x v="139"/>
    <x v="186"/>
    <x v="187"/>
    <x v="0"/>
    <x v="164"/>
    <x v="187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x v="140"/>
    <x v="187"/>
    <x v="188"/>
    <x v="3"/>
    <x v="165"/>
    <x v="188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x v="41"/>
    <x v="188"/>
    <x v="189"/>
    <x v="0"/>
    <x v="3"/>
    <x v="189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x v="141"/>
    <x v="189"/>
    <x v="190"/>
    <x v="0"/>
    <x v="99"/>
    <x v="190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x v="142"/>
    <x v="190"/>
    <x v="191"/>
    <x v="0"/>
    <x v="166"/>
    <x v="191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x v="47"/>
    <x v="191"/>
    <x v="192"/>
    <x v="0"/>
    <x v="167"/>
    <x v="192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x v="143"/>
    <x v="192"/>
    <x v="193"/>
    <x v="1"/>
    <x v="105"/>
    <x v="193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x v="144"/>
    <x v="193"/>
    <x v="194"/>
    <x v="1"/>
    <x v="168"/>
    <x v="194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x v="139"/>
    <x v="194"/>
    <x v="195"/>
    <x v="0"/>
    <x v="16"/>
    <x v="195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x v="145"/>
    <x v="195"/>
    <x v="196"/>
    <x v="1"/>
    <x v="169"/>
    <x v="196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x v="146"/>
    <x v="196"/>
    <x v="197"/>
    <x v="0"/>
    <x v="170"/>
    <x v="197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x v="37"/>
    <x v="197"/>
    <x v="198"/>
    <x v="0"/>
    <x v="171"/>
    <x v="198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x v="0"/>
    <x v="50"/>
    <x v="50"/>
    <x v="0"/>
    <x v="49"/>
    <x v="50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x v="118"/>
    <x v="198"/>
    <x v="199"/>
    <x v="1"/>
    <x v="144"/>
    <x v="199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x v="111"/>
    <x v="199"/>
    <x v="200"/>
    <x v="3"/>
    <x v="172"/>
    <x v="200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x v="147"/>
    <x v="200"/>
    <x v="201"/>
    <x v="1"/>
    <x v="173"/>
    <x v="201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x v="148"/>
    <x v="201"/>
    <x v="202"/>
    <x v="0"/>
    <x v="174"/>
    <x v="202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x v="81"/>
    <x v="202"/>
    <x v="203"/>
    <x v="1"/>
    <x v="175"/>
    <x v="203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x v="25"/>
    <x v="203"/>
    <x v="204"/>
    <x v="3"/>
    <x v="176"/>
    <x v="204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x v="67"/>
    <x v="204"/>
    <x v="205"/>
    <x v="1"/>
    <x v="177"/>
    <x v="205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x v="149"/>
    <x v="205"/>
    <x v="206"/>
    <x v="1"/>
    <x v="178"/>
    <x v="206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x v="150"/>
    <x v="206"/>
    <x v="207"/>
    <x v="2"/>
    <x v="179"/>
    <x v="207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x v="151"/>
    <x v="207"/>
    <x v="208"/>
    <x v="0"/>
    <x v="31"/>
    <x v="208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x v="152"/>
    <x v="208"/>
    <x v="209"/>
    <x v="0"/>
    <x v="180"/>
    <x v="209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x v="32"/>
    <x v="209"/>
    <x v="210"/>
    <x v="1"/>
    <x v="170"/>
    <x v="210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x v="153"/>
    <x v="210"/>
    <x v="211"/>
    <x v="1"/>
    <x v="181"/>
    <x v="211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x v="1"/>
    <x v="211"/>
    <x v="212"/>
    <x v="1"/>
    <x v="34"/>
    <x v="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x v="154"/>
    <x v="212"/>
    <x v="213"/>
    <x v="0"/>
    <x v="182"/>
    <x v="2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x v="155"/>
    <x v="213"/>
    <x v="214"/>
    <x v="1"/>
    <x v="183"/>
    <x v="214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x v="156"/>
    <x v="214"/>
    <x v="215"/>
    <x v="0"/>
    <x v="184"/>
    <x v="215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x v="57"/>
    <x v="215"/>
    <x v="216"/>
    <x v="1"/>
    <x v="185"/>
    <x v="216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x v="157"/>
    <x v="216"/>
    <x v="217"/>
    <x v="1"/>
    <x v="186"/>
    <x v="217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x v="58"/>
    <x v="217"/>
    <x v="218"/>
    <x v="0"/>
    <x v="68"/>
    <x v="21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x v="158"/>
    <x v="218"/>
    <x v="219"/>
    <x v="0"/>
    <x v="187"/>
    <x v="21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x v="73"/>
    <x v="219"/>
    <x v="220"/>
    <x v="1"/>
    <x v="188"/>
    <x v="220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x v="159"/>
    <x v="220"/>
    <x v="221"/>
    <x v="0"/>
    <x v="189"/>
    <x v="221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x v="160"/>
    <x v="221"/>
    <x v="222"/>
    <x v="1"/>
    <x v="190"/>
    <x v="22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x v="161"/>
    <x v="222"/>
    <x v="223"/>
    <x v="1"/>
    <x v="191"/>
    <x v="223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x v="162"/>
    <x v="223"/>
    <x v="224"/>
    <x v="1"/>
    <x v="192"/>
    <x v="224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x v="163"/>
    <x v="224"/>
    <x v="225"/>
    <x v="1"/>
    <x v="193"/>
    <x v="22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x v="164"/>
    <x v="225"/>
    <x v="226"/>
    <x v="1"/>
    <x v="194"/>
    <x v="226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x v="165"/>
    <x v="226"/>
    <x v="227"/>
    <x v="1"/>
    <x v="195"/>
    <x v="227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x v="166"/>
    <x v="227"/>
    <x v="228"/>
    <x v="1"/>
    <x v="196"/>
    <x v="228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x v="44"/>
    <x v="228"/>
    <x v="229"/>
    <x v="3"/>
    <x v="109"/>
    <x v="22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x v="74"/>
    <x v="229"/>
    <x v="230"/>
    <x v="1"/>
    <x v="45"/>
    <x v="230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x v="167"/>
    <x v="230"/>
    <x v="231"/>
    <x v="1"/>
    <x v="197"/>
    <x v="231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x v="168"/>
    <x v="231"/>
    <x v="232"/>
    <x v="1"/>
    <x v="46"/>
    <x v="232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x v="133"/>
    <x v="232"/>
    <x v="233"/>
    <x v="0"/>
    <x v="45"/>
    <x v="233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x v="169"/>
    <x v="233"/>
    <x v="234"/>
    <x v="0"/>
    <x v="176"/>
    <x v="23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x v="29"/>
    <x v="234"/>
    <x v="235"/>
    <x v="1"/>
    <x v="198"/>
    <x v="23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x v="166"/>
    <x v="235"/>
    <x v="236"/>
    <x v="1"/>
    <x v="199"/>
    <x v="236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x v="170"/>
    <x v="236"/>
    <x v="237"/>
    <x v="0"/>
    <x v="142"/>
    <x v="23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x v="171"/>
    <x v="237"/>
    <x v="238"/>
    <x v="1"/>
    <x v="200"/>
    <x v="238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x v="172"/>
    <x v="238"/>
    <x v="239"/>
    <x v="1"/>
    <x v="74"/>
    <x v="23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x v="141"/>
    <x v="239"/>
    <x v="240"/>
    <x v="1"/>
    <x v="201"/>
    <x v="240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x v="173"/>
    <x v="240"/>
    <x v="241"/>
    <x v="1"/>
    <x v="202"/>
    <x v="241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x v="31"/>
    <x v="241"/>
    <x v="242"/>
    <x v="1"/>
    <x v="4"/>
    <x v="242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x v="49"/>
    <x v="242"/>
    <x v="243"/>
    <x v="1"/>
    <x v="203"/>
    <x v="243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x v="6"/>
    <x v="243"/>
    <x v="244"/>
    <x v="1"/>
    <x v="42"/>
    <x v="24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x v="174"/>
    <x v="244"/>
    <x v="245"/>
    <x v="1"/>
    <x v="204"/>
    <x v="245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x v="8"/>
    <x v="245"/>
    <x v="246"/>
    <x v="1"/>
    <x v="205"/>
    <x v="246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x v="175"/>
    <x v="246"/>
    <x v="247"/>
    <x v="1"/>
    <x v="206"/>
    <x v="247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x v="0"/>
    <x v="247"/>
    <x v="248"/>
    <x v="0"/>
    <x v="49"/>
    <x v="248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x v="143"/>
    <x v="248"/>
    <x v="249"/>
    <x v="0"/>
    <x v="196"/>
    <x v="249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x v="67"/>
    <x v="249"/>
    <x v="250"/>
    <x v="1"/>
    <x v="207"/>
    <x v="250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x v="158"/>
    <x v="250"/>
    <x v="251"/>
    <x v="0"/>
    <x v="208"/>
    <x v="25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x v="176"/>
    <x v="251"/>
    <x v="252"/>
    <x v="1"/>
    <x v="39"/>
    <x v="252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x v="177"/>
    <x v="252"/>
    <x v="253"/>
    <x v="1"/>
    <x v="209"/>
    <x v="253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x v="178"/>
    <x v="253"/>
    <x v="254"/>
    <x v="0"/>
    <x v="27"/>
    <x v="254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x v="57"/>
    <x v="254"/>
    <x v="255"/>
    <x v="1"/>
    <x v="45"/>
    <x v="255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x v="92"/>
    <x v="255"/>
    <x v="256"/>
    <x v="1"/>
    <x v="129"/>
    <x v="256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x v="37"/>
    <x v="256"/>
    <x v="257"/>
    <x v="1"/>
    <x v="188"/>
    <x v="25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x v="9"/>
    <x v="257"/>
    <x v="258"/>
    <x v="1"/>
    <x v="210"/>
    <x v="258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x v="179"/>
    <x v="258"/>
    <x v="259"/>
    <x v="0"/>
    <x v="211"/>
    <x v="259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x v="12"/>
    <x v="259"/>
    <x v="260"/>
    <x v="1"/>
    <x v="37"/>
    <x v="260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x v="49"/>
    <x v="260"/>
    <x v="261"/>
    <x v="1"/>
    <x v="134"/>
    <x v="261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x v="180"/>
    <x v="261"/>
    <x v="262"/>
    <x v="1"/>
    <x v="212"/>
    <x v="262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x v="70"/>
    <x v="262"/>
    <x v="263"/>
    <x v="1"/>
    <x v="99"/>
    <x v="26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x v="181"/>
    <x v="263"/>
    <x v="264"/>
    <x v="0"/>
    <x v="213"/>
    <x v="264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x v="182"/>
    <x v="264"/>
    <x v="265"/>
    <x v="1"/>
    <x v="214"/>
    <x v="26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x v="42"/>
    <x v="265"/>
    <x v="266"/>
    <x v="1"/>
    <x v="44"/>
    <x v="266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x v="26"/>
    <x v="266"/>
    <x v="267"/>
    <x v="1"/>
    <x v="215"/>
    <x v="26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x v="183"/>
    <x v="267"/>
    <x v="268"/>
    <x v="3"/>
    <x v="216"/>
    <x v="268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x v="184"/>
    <x v="268"/>
    <x v="269"/>
    <x v="2"/>
    <x v="217"/>
    <x v="26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x v="185"/>
    <x v="269"/>
    <x v="270"/>
    <x v="1"/>
    <x v="218"/>
    <x v="270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x v="75"/>
    <x v="270"/>
    <x v="271"/>
    <x v="1"/>
    <x v="219"/>
    <x v="271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x v="166"/>
    <x v="271"/>
    <x v="272"/>
    <x v="0"/>
    <x v="27"/>
    <x v="272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x v="61"/>
    <x v="272"/>
    <x v="273"/>
    <x v="1"/>
    <x v="220"/>
    <x v="273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x v="20"/>
    <x v="273"/>
    <x v="274"/>
    <x v="0"/>
    <x v="221"/>
    <x v="274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x v="31"/>
    <x v="274"/>
    <x v="275"/>
    <x v="1"/>
    <x v="100"/>
    <x v="275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x v="50"/>
    <x v="275"/>
    <x v="276"/>
    <x v="1"/>
    <x v="222"/>
    <x v="276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x v="48"/>
    <x v="276"/>
    <x v="277"/>
    <x v="1"/>
    <x v="223"/>
    <x v="277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x v="186"/>
    <x v="277"/>
    <x v="278"/>
    <x v="1"/>
    <x v="224"/>
    <x v="278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x v="187"/>
    <x v="278"/>
    <x v="279"/>
    <x v="0"/>
    <x v="225"/>
    <x v="279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x v="141"/>
    <x v="279"/>
    <x v="280"/>
    <x v="1"/>
    <x v="221"/>
    <x v="280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x v="32"/>
    <x v="280"/>
    <x v="281"/>
    <x v="0"/>
    <x v="226"/>
    <x v="28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x v="122"/>
    <x v="281"/>
    <x v="282"/>
    <x v="0"/>
    <x v="227"/>
    <x v="282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x v="79"/>
    <x v="282"/>
    <x v="283"/>
    <x v="1"/>
    <x v="228"/>
    <x v="28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x v="188"/>
    <x v="283"/>
    <x v="284"/>
    <x v="3"/>
    <x v="229"/>
    <x v="284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x v="9"/>
    <x v="284"/>
    <x v="285"/>
    <x v="1"/>
    <x v="230"/>
    <x v="285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x v="36"/>
    <x v="285"/>
    <x v="286"/>
    <x v="0"/>
    <x v="231"/>
    <x v="286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x v="126"/>
    <x v="286"/>
    <x v="287"/>
    <x v="1"/>
    <x v="232"/>
    <x v="28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x v="189"/>
    <x v="287"/>
    <x v="288"/>
    <x v="0"/>
    <x v="233"/>
    <x v="288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x v="37"/>
    <x v="288"/>
    <x v="289"/>
    <x v="1"/>
    <x v="37"/>
    <x v="28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x v="190"/>
    <x v="289"/>
    <x v="290"/>
    <x v="0"/>
    <x v="234"/>
    <x v="290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x v="191"/>
    <x v="290"/>
    <x v="291"/>
    <x v="3"/>
    <x v="235"/>
    <x v="291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x v="60"/>
    <x v="291"/>
    <x v="292"/>
    <x v="1"/>
    <x v="236"/>
    <x v="2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x v="192"/>
    <x v="292"/>
    <x v="293"/>
    <x v="0"/>
    <x v="237"/>
    <x v="293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x v="55"/>
    <x v="293"/>
    <x v="294"/>
    <x v="0"/>
    <x v="63"/>
    <x v="294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x v="44"/>
    <x v="294"/>
    <x v="295"/>
    <x v="0"/>
    <x v="238"/>
    <x v="2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x v="26"/>
    <x v="295"/>
    <x v="296"/>
    <x v="1"/>
    <x v="239"/>
    <x v="296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x v="167"/>
    <x v="296"/>
    <x v="297"/>
    <x v="0"/>
    <x v="240"/>
    <x v="297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x v="0"/>
    <x v="297"/>
    <x v="298"/>
    <x v="0"/>
    <x v="49"/>
    <x v="298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x v="79"/>
    <x v="298"/>
    <x v="299"/>
    <x v="1"/>
    <x v="241"/>
    <x v="299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x v="193"/>
    <x v="299"/>
    <x v="300"/>
    <x v="0"/>
    <x v="242"/>
    <x v="300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x v="74"/>
    <x v="300"/>
    <x v="301"/>
    <x v="0"/>
    <x v="235"/>
    <x v="301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x v="118"/>
    <x v="301"/>
    <x v="302"/>
    <x v="1"/>
    <x v="23"/>
    <x v="302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x v="54"/>
    <x v="302"/>
    <x v="303"/>
    <x v="1"/>
    <x v="72"/>
    <x v="303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x v="191"/>
    <x v="303"/>
    <x v="304"/>
    <x v="0"/>
    <x v="243"/>
    <x v="304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x v="194"/>
    <x v="304"/>
    <x v="305"/>
    <x v="1"/>
    <x v="244"/>
    <x v="305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x v="195"/>
    <x v="305"/>
    <x v="306"/>
    <x v="0"/>
    <x v="245"/>
    <x v="30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x v="178"/>
    <x v="306"/>
    <x v="307"/>
    <x v="3"/>
    <x v="51"/>
    <x v="307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x v="75"/>
    <x v="307"/>
    <x v="308"/>
    <x v="0"/>
    <x v="36"/>
    <x v="308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x v="9"/>
    <x v="308"/>
    <x v="309"/>
    <x v="1"/>
    <x v="246"/>
    <x v="309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x v="18"/>
    <x v="309"/>
    <x v="310"/>
    <x v="1"/>
    <x v="247"/>
    <x v="310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x v="196"/>
    <x v="310"/>
    <x v="311"/>
    <x v="1"/>
    <x v="248"/>
    <x v="311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x v="1"/>
    <x v="311"/>
    <x v="312"/>
    <x v="1"/>
    <x v="221"/>
    <x v="31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x v="40"/>
    <x v="312"/>
    <x v="313"/>
    <x v="0"/>
    <x v="249"/>
    <x v="313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x v="103"/>
    <x v="313"/>
    <x v="314"/>
    <x v="0"/>
    <x v="250"/>
    <x v="314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x v="47"/>
    <x v="314"/>
    <x v="315"/>
    <x v="0"/>
    <x v="141"/>
    <x v="315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x v="57"/>
    <x v="315"/>
    <x v="316"/>
    <x v="0"/>
    <x v="68"/>
    <x v="316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x v="141"/>
    <x v="316"/>
    <x v="317"/>
    <x v="3"/>
    <x v="251"/>
    <x v="317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x v="197"/>
    <x v="317"/>
    <x v="318"/>
    <x v="0"/>
    <x v="175"/>
    <x v="318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x v="198"/>
    <x v="318"/>
    <x v="319"/>
    <x v="0"/>
    <x v="194"/>
    <x v="319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x v="199"/>
    <x v="319"/>
    <x v="320"/>
    <x v="1"/>
    <x v="252"/>
    <x v="320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x v="200"/>
    <x v="320"/>
    <x v="321"/>
    <x v="0"/>
    <x v="150"/>
    <x v="321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x v="143"/>
    <x v="321"/>
    <x v="322"/>
    <x v="1"/>
    <x v="253"/>
    <x v="322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x v="191"/>
    <x v="322"/>
    <x v="323"/>
    <x v="0"/>
    <x v="107"/>
    <x v="323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x v="44"/>
    <x v="323"/>
    <x v="324"/>
    <x v="0"/>
    <x v="58"/>
    <x v="324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x v="97"/>
    <x v="324"/>
    <x v="325"/>
    <x v="0"/>
    <x v="254"/>
    <x v="325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x v="201"/>
    <x v="325"/>
    <x v="326"/>
    <x v="1"/>
    <x v="255"/>
    <x v="326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x v="202"/>
    <x v="326"/>
    <x v="327"/>
    <x v="2"/>
    <x v="57"/>
    <x v="327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x v="203"/>
    <x v="327"/>
    <x v="328"/>
    <x v="1"/>
    <x v="256"/>
    <x v="328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x v="88"/>
    <x v="328"/>
    <x v="329"/>
    <x v="1"/>
    <x v="257"/>
    <x v="329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x v="204"/>
    <x v="329"/>
    <x v="330"/>
    <x v="1"/>
    <x v="258"/>
    <x v="330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x v="103"/>
    <x v="330"/>
    <x v="331"/>
    <x v="1"/>
    <x v="259"/>
    <x v="33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x v="205"/>
    <x v="331"/>
    <x v="332"/>
    <x v="1"/>
    <x v="260"/>
    <x v="332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x v="206"/>
    <x v="332"/>
    <x v="333"/>
    <x v="1"/>
    <x v="261"/>
    <x v="333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x v="207"/>
    <x v="333"/>
    <x v="334"/>
    <x v="0"/>
    <x v="262"/>
    <x v="334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x v="208"/>
    <x v="334"/>
    <x v="335"/>
    <x v="1"/>
    <x v="263"/>
    <x v="335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x v="209"/>
    <x v="335"/>
    <x v="336"/>
    <x v="1"/>
    <x v="264"/>
    <x v="336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x v="210"/>
    <x v="336"/>
    <x v="337"/>
    <x v="3"/>
    <x v="265"/>
    <x v="337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x v="211"/>
    <x v="337"/>
    <x v="338"/>
    <x v="0"/>
    <x v="224"/>
    <x v="338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x v="212"/>
    <x v="338"/>
    <x v="339"/>
    <x v="0"/>
    <x v="266"/>
    <x v="33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x v="213"/>
    <x v="339"/>
    <x v="340"/>
    <x v="0"/>
    <x v="267"/>
    <x v="340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x v="25"/>
    <x v="340"/>
    <x v="341"/>
    <x v="0"/>
    <x v="98"/>
    <x v="34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x v="214"/>
    <x v="341"/>
    <x v="342"/>
    <x v="0"/>
    <x v="268"/>
    <x v="342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x v="215"/>
    <x v="342"/>
    <x v="343"/>
    <x v="0"/>
    <x v="269"/>
    <x v="343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x v="48"/>
    <x v="343"/>
    <x v="344"/>
    <x v="0"/>
    <x v="270"/>
    <x v="344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x v="79"/>
    <x v="344"/>
    <x v="345"/>
    <x v="1"/>
    <x v="271"/>
    <x v="3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x v="216"/>
    <x v="345"/>
    <x v="346"/>
    <x v="0"/>
    <x v="272"/>
    <x v="346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x v="217"/>
    <x v="346"/>
    <x v="347"/>
    <x v="0"/>
    <x v="273"/>
    <x v="347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x v="0"/>
    <x v="297"/>
    <x v="298"/>
    <x v="0"/>
    <x v="49"/>
    <x v="298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x v="218"/>
    <x v="347"/>
    <x v="348"/>
    <x v="1"/>
    <x v="274"/>
    <x v="348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x v="54"/>
    <x v="348"/>
    <x v="349"/>
    <x v="0"/>
    <x v="254"/>
    <x v="349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x v="219"/>
    <x v="349"/>
    <x v="350"/>
    <x v="1"/>
    <x v="275"/>
    <x v="350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x v="55"/>
    <x v="350"/>
    <x v="351"/>
    <x v="1"/>
    <x v="175"/>
    <x v="351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x v="167"/>
    <x v="351"/>
    <x v="352"/>
    <x v="2"/>
    <x v="99"/>
    <x v="35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x v="29"/>
    <x v="352"/>
    <x v="353"/>
    <x v="0"/>
    <x v="174"/>
    <x v="353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x v="173"/>
    <x v="353"/>
    <x v="354"/>
    <x v="1"/>
    <x v="142"/>
    <x v="354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x v="62"/>
    <x v="354"/>
    <x v="355"/>
    <x v="0"/>
    <x v="276"/>
    <x v="355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x v="220"/>
    <x v="355"/>
    <x v="356"/>
    <x v="1"/>
    <x v="277"/>
    <x v="356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x v="221"/>
    <x v="356"/>
    <x v="357"/>
    <x v="1"/>
    <x v="278"/>
    <x v="35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x v="20"/>
    <x v="357"/>
    <x v="358"/>
    <x v="1"/>
    <x v="39"/>
    <x v="35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x v="41"/>
    <x v="358"/>
    <x v="359"/>
    <x v="1"/>
    <x v="271"/>
    <x v="359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x v="5"/>
    <x v="359"/>
    <x v="360"/>
    <x v="1"/>
    <x v="279"/>
    <x v="360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x v="79"/>
    <x v="360"/>
    <x v="361"/>
    <x v="1"/>
    <x v="129"/>
    <x v="361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x v="39"/>
    <x v="361"/>
    <x v="362"/>
    <x v="1"/>
    <x v="192"/>
    <x v="362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x v="37"/>
    <x v="362"/>
    <x v="363"/>
    <x v="1"/>
    <x v="196"/>
    <x v="363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x v="34"/>
    <x v="363"/>
    <x v="364"/>
    <x v="0"/>
    <x v="51"/>
    <x v="36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x v="5"/>
    <x v="364"/>
    <x v="365"/>
    <x v="1"/>
    <x v="280"/>
    <x v="36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x v="91"/>
    <x v="365"/>
    <x v="366"/>
    <x v="1"/>
    <x v="110"/>
    <x v="366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x v="222"/>
    <x v="366"/>
    <x v="367"/>
    <x v="1"/>
    <x v="281"/>
    <x v="367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x v="223"/>
    <x v="367"/>
    <x v="368"/>
    <x v="0"/>
    <x v="282"/>
    <x v="3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x v="79"/>
    <x v="211"/>
    <x v="369"/>
    <x v="1"/>
    <x v="283"/>
    <x v="369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x v="224"/>
    <x v="368"/>
    <x v="370"/>
    <x v="1"/>
    <x v="284"/>
    <x v="370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x v="225"/>
    <x v="369"/>
    <x v="371"/>
    <x v="0"/>
    <x v="165"/>
    <x v="371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x v="50"/>
    <x v="370"/>
    <x v="372"/>
    <x v="0"/>
    <x v="270"/>
    <x v="372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x v="74"/>
    <x v="371"/>
    <x v="373"/>
    <x v="1"/>
    <x v="54"/>
    <x v="373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x v="226"/>
    <x v="372"/>
    <x v="374"/>
    <x v="0"/>
    <x v="78"/>
    <x v="37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x v="227"/>
    <x v="373"/>
    <x v="375"/>
    <x v="0"/>
    <x v="285"/>
    <x v="375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x v="44"/>
    <x v="374"/>
    <x v="376"/>
    <x v="0"/>
    <x v="9"/>
    <x v="376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x v="186"/>
    <x v="375"/>
    <x v="377"/>
    <x v="1"/>
    <x v="286"/>
    <x v="377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x v="98"/>
    <x v="376"/>
    <x v="378"/>
    <x v="1"/>
    <x v="287"/>
    <x v="378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x v="14"/>
    <x v="377"/>
    <x v="379"/>
    <x v="0"/>
    <x v="109"/>
    <x v="379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x v="9"/>
    <x v="378"/>
    <x v="380"/>
    <x v="1"/>
    <x v="288"/>
    <x v="380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x v="228"/>
    <x v="379"/>
    <x v="381"/>
    <x v="1"/>
    <x v="289"/>
    <x v="38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x v="229"/>
    <x v="380"/>
    <x v="382"/>
    <x v="1"/>
    <x v="290"/>
    <x v="382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x v="230"/>
    <x v="381"/>
    <x v="383"/>
    <x v="0"/>
    <x v="291"/>
    <x v="38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x v="231"/>
    <x v="382"/>
    <x v="384"/>
    <x v="0"/>
    <x v="292"/>
    <x v="384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x v="232"/>
    <x v="383"/>
    <x v="385"/>
    <x v="3"/>
    <x v="293"/>
    <x v="385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x v="233"/>
    <x v="384"/>
    <x v="386"/>
    <x v="1"/>
    <x v="294"/>
    <x v="386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x v="166"/>
    <x v="385"/>
    <x v="387"/>
    <x v="1"/>
    <x v="126"/>
    <x v="387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x v="234"/>
    <x v="386"/>
    <x v="388"/>
    <x v="0"/>
    <x v="295"/>
    <x v="38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x v="235"/>
    <x v="387"/>
    <x v="389"/>
    <x v="0"/>
    <x v="296"/>
    <x v="389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x v="236"/>
    <x v="388"/>
    <x v="390"/>
    <x v="1"/>
    <x v="297"/>
    <x v="390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x v="126"/>
    <x v="389"/>
    <x v="391"/>
    <x v="1"/>
    <x v="298"/>
    <x v="391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x v="143"/>
    <x v="390"/>
    <x v="392"/>
    <x v="1"/>
    <x v="10"/>
    <x v="3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x v="237"/>
    <x v="391"/>
    <x v="393"/>
    <x v="1"/>
    <x v="299"/>
    <x v="393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x v="32"/>
    <x v="392"/>
    <x v="394"/>
    <x v="1"/>
    <x v="211"/>
    <x v="394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x v="12"/>
    <x v="393"/>
    <x v="395"/>
    <x v="1"/>
    <x v="300"/>
    <x v="39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x v="238"/>
    <x v="394"/>
    <x v="396"/>
    <x v="0"/>
    <x v="301"/>
    <x v="396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x v="0"/>
    <x v="50"/>
    <x v="50"/>
    <x v="0"/>
    <x v="49"/>
    <x v="50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x v="79"/>
    <x v="395"/>
    <x v="397"/>
    <x v="1"/>
    <x v="302"/>
    <x v="397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x v="190"/>
    <x v="396"/>
    <x v="398"/>
    <x v="0"/>
    <x v="174"/>
    <x v="398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x v="239"/>
    <x v="397"/>
    <x v="399"/>
    <x v="0"/>
    <x v="303"/>
    <x v="3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x v="240"/>
    <x v="398"/>
    <x v="400"/>
    <x v="1"/>
    <x v="304"/>
    <x v="400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x v="241"/>
    <x v="399"/>
    <x v="401"/>
    <x v="0"/>
    <x v="305"/>
    <x v="401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x v="242"/>
    <x v="400"/>
    <x v="402"/>
    <x v="1"/>
    <x v="306"/>
    <x v="402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x v="74"/>
    <x v="401"/>
    <x v="403"/>
    <x v="1"/>
    <x v="307"/>
    <x v="403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x v="243"/>
    <x v="402"/>
    <x v="404"/>
    <x v="1"/>
    <x v="110"/>
    <x v="404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x v="244"/>
    <x v="403"/>
    <x v="405"/>
    <x v="0"/>
    <x v="308"/>
    <x v="405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x v="184"/>
    <x v="404"/>
    <x v="406"/>
    <x v="2"/>
    <x v="309"/>
    <x v="406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x v="75"/>
    <x v="405"/>
    <x v="407"/>
    <x v="1"/>
    <x v="172"/>
    <x v="407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x v="118"/>
    <x v="406"/>
    <x v="408"/>
    <x v="1"/>
    <x v="38"/>
    <x v="408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x v="245"/>
    <x v="407"/>
    <x v="409"/>
    <x v="2"/>
    <x v="310"/>
    <x v="409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x v="246"/>
    <x v="408"/>
    <x v="410"/>
    <x v="0"/>
    <x v="311"/>
    <x v="410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x v="247"/>
    <x v="409"/>
    <x v="411"/>
    <x v="0"/>
    <x v="312"/>
    <x v="411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x v="248"/>
    <x v="410"/>
    <x v="412"/>
    <x v="0"/>
    <x v="313"/>
    <x v="41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x v="12"/>
    <x v="411"/>
    <x v="413"/>
    <x v="0"/>
    <x v="27"/>
    <x v="413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x v="249"/>
    <x v="412"/>
    <x v="414"/>
    <x v="0"/>
    <x v="314"/>
    <x v="414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x v="250"/>
    <x v="413"/>
    <x v="415"/>
    <x v="1"/>
    <x v="315"/>
    <x v="415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x v="92"/>
    <x v="414"/>
    <x v="416"/>
    <x v="1"/>
    <x v="115"/>
    <x v="41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x v="151"/>
    <x v="415"/>
    <x v="417"/>
    <x v="0"/>
    <x v="316"/>
    <x v="41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x v="251"/>
    <x v="416"/>
    <x v="418"/>
    <x v="1"/>
    <x v="317"/>
    <x v="41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x v="252"/>
    <x v="417"/>
    <x v="419"/>
    <x v="0"/>
    <x v="318"/>
    <x v="419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x v="135"/>
    <x v="418"/>
    <x v="420"/>
    <x v="0"/>
    <x v="100"/>
    <x v="420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x v="50"/>
    <x v="419"/>
    <x v="421"/>
    <x v="1"/>
    <x v="45"/>
    <x v="421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x v="37"/>
    <x v="420"/>
    <x v="422"/>
    <x v="1"/>
    <x v="319"/>
    <x v="42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x v="253"/>
    <x v="421"/>
    <x v="423"/>
    <x v="1"/>
    <x v="320"/>
    <x v="423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x v="254"/>
    <x v="422"/>
    <x v="424"/>
    <x v="0"/>
    <x v="321"/>
    <x v="424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x v="255"/>
    <x v="423"/>
    <x v="425"/>
    <x v="3"/>
    <x v="322"/>
    <x v="42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x v="32"/>
    <x v="424"/>
    <x v="426"/>
    <x v="0"/>
    <x v="286"/>
    <x v="426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x v="135"/>
    <x v="425"/>
    <x v="427"/>
    <x v="1"/>
    <x v="115"/>
    <x v="427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x v="106"/>
    <x v="426"/>
    <x v="428"/>
    <x v="0"/>
    <x v="222"/>
    <x v="428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x v="256"/>
    <x v="427"/>
    <x v="429"/>
    <x v="0"/>
    <x v="323"/>
    <x v="429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x v="91"/>
    <x v="315"/>
    <x v="430"/>
    <x v="3"/>
    <x v="234"/>
    <x v="430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x v="257"/>
    <x v="428"/>
    <x v="431"/>
    <x v="1"/>
    <x v="324"/>
    <x v="431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x v="81"/>
    <x v="429"/>
    <x v="432"/>
    <x v="1"/>
    <x v="61"/>
    <x v="432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x v="32"/>
    <x v="430"/>
    <x v="433"/>
    <x v="1"/>
    <x v="325"/>
    <x v="433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x v="111"/>
    <x v="431"/>
    <x v="434"/>
    <x v="1"/>
    <x v="326"/>
    <x v="434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x v="258"/>
    <x v="432"/>
    <x v="435"/>
    <x v="1"/>
    <x v="327"/>
    <x v="43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x v="259"/>
    <x v="433"/>
    <x v="436"/>
    <x v="1"/>
    <x v="328"/>
    <x v="436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x v="260"/>
    <x v="434"/>
    <x v="437"/>
    <x v="0"/>
    <x v="235"/>
    <x v="437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x v="91"/>
    <x v="435"/>
    <x v="438"/>
    <x v="1"/>
    <x v="182"/>
    <x v="438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x v="29"/>
    <x v="436"/>
    <x v="439"/>
    <x v="3"/>
    <x v="329"/>
    <x v="439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x v="8"/>
    <x v="437"/>
    <x v="440"/>
    <x v="1"/>
    <x v="102"/>
    <x v="440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x v="118"/>
    <x v="438"/>
    <x v="441"/>
    <x v="1"/>
    <x v="73"/>
    <x v="441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x v="85"/>
    <x v="439"/>
    <x v="442"/>
    <x v="0"/>
    <x v="129"/>
    <x v="442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x v="261"/>
    <x v="440"/>
    <x v="443"/>
    <x v="3"/>
    <x v="330"/>
    <x v="443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x v="262"/>
    <x v="441"/>
    <x v="444"/>
    <x v="0"/>
    <x v="331"/>
    <x v="444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x v="79"/>
    <x v="442"/>
    <x v="445"/>
    <x v="1"/>
    <x v="99"/>
    <x v="44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x v="0"/>
    <x v="443"/>
    <x v="446"/>
    <x v="0"/>
    <x v="49"/>
    <x v="446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x v="263"/>
    <x v="444"/>
    <x v="447"/>
    <x v="1"/>
    <x v="332"/>
    <x v="447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x v="73"/>
    <x v="445"/>
    <x v="448"/>
    <x v="0"/>
    <x v="249"/>
    <x v="448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x v="264"/>
    <x v="446"/>
    <x v="449"/>
    <x v="0"/>
    <x v="333"/>
    <x v="449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x v="220"/>
    <x v="447"/>
    <x v="450"/>
    <x v="0"/>
    <x v="334"/>
    <x v="450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x v="265"/>
    <x v="448"/>
    <x v="451"/>
    <x v="1"/>
    <x v="335"/>
    <x v="451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x v="266"/>
    <x v="449"/>
    <x v="452"/>
    <x v="1"/>
    <x v="336"/>
    <x v="452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x v="92"/>
    <x v="450"/>
    <x v="453"/>
    <x v="0"/>
    <x v="337"/>
    <x v="453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x v="267"/>
    <x v="451"/>
    <x v="454"/>
    <x v="1"/>
    <x v="338"/>
    <x v="45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x v="9"/>
    <x v="452"/>
    <x v="455"/>
    <x v="0"/>
    <x v="339"/>
    <x v="455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x v="166"/>
    <x v="453"/>
    <x v="456"/>
    <x v="1"/>
    <x v="126"/>
    <x v="456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x v="268"/>
    <x v="454"/>
    <x v="457"/>
    <x v="1"/>
    <x v="340"/>
    <x v="45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x v="269"/>
    <x v="455"/>
    <x v="458"/>
    <x v="0"/>
    <x v="341"/>
    <x v="45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x v="270"/>
    <x v="456"/>
    <x v="459"/>
    <x v="1"/>
    <x v="342"/>
    <x v="459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x v="271"/>
    <x v="457"/>
    <x v="460"/>
    <x v="1"/>
    <x v="343"/>
    <x v="460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x v="53"/>
    <x v="458"/>
    <x v="461"/>
    <x v="1"/>
    <x v="175"/>
    <x v="461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x v="272"/>
    <x v="459"/>
    <x v="462"/>
    <x v="1"/>
    <x v="344"/>
    <x v="462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x v="1"/>
    <x v="460"/>
    <x v="463"/>
    <x v="1"/>
    <x v="279"/>
    <x v="463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x v="220"/>
    <x v="461"/>
    <x v="464"/>
    <x v="0"/>
    <x v="36"/>
    <x v="464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x v="36"/>
    <x v="462"/>
    <x v="465"/>
    <x v="1"/>
    <x v="122"/>
    <x v="465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x v="136"/>
    <x v="463"/>
    <x v="466"/>
    <x v="1"/>
    <x v="345"/>
    <x v="466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x v="33"/>
    <x v="464"/>
    <x v="467"/>
    <x v="1"/>
    <x v="346"/>
    <x v="46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x v="273"/>
    <x v="465"/>
    <x v="468"/>
    <x v="0"/>
    <x v="347"/>
    <x v="468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x v="92"/>
    <x v="466"/>
    <x v="469"/>
    <x v="1"/>
    <x v="88"/>
    <x v="469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x v="220"/>
    <x v="75"/>
    <x v="470"/>
    <x v="1"/>
    <x v="23"/>
    <x v="470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x v="71"/>
    <x v="467"/>
    <x v="471"/>
    <x v="1"/>
    <x v="57"/>
    <x v="4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x v="274"/>
    <x v="468"/>
    <x v="472"/>
    <x v="0"/>
    <x v="348"/>
    <x v="472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x v="275"/>
    <x v="469"/>
    <x v="473"/>
    <x v="0"/>
    <x v="86"/>
    <x v="473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x v="276"/>
    <x v="470"/>
    <x v="474"/>
    <x v="1"/>
    <x v="349"/>
    <x v="474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x v="166"/>
    <x v="471"/>
    <x v="475"/>
    <x v="1"/>
    <x v="350"/>
    <x v="475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x v="133"/>
    <x v="472"/>
    <x v="476"/>
    <x v="1"/>
    <x v="215"/>
    <x v="476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x v="277"/>
    <x v="473"/>
    <x v="477"/>
    <x v="0"/>
    <x v="351"/>
    <x v="477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x v="3"/>
    <x v="474"/>
    <x v="478"/>
    <x v="0"/>
    <x v="352"/>
    <x v="478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x v="278"/>
    <x v="475"/>
    <x v="479"/>
    <x v="0"/>
    <x v="353"/>
    <x v="479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x v="241"/>
    <x v="476"/>
    <x v="480"/>
    <x v="1"/>
    <x v="354"/>
    <x v="480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x v="279"/>
    <x v="477"/>
    <x v="481"/>
    <x v="0"/>
    <x v="355"/>
    <x v="481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x v="5"/>
    <x v="478"/>
    <x v="482"/>
    <x v="0"/>
    <x v="356"/>
    <x v="482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x v="280"/>
    <x v="479"/>
    <x v="483"/>
    <x v="1"/>
    <x v="357"/>
    <x v="48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x v="98"/>
    <x v="480"/>
    <x v="484"/>
    <x v="1"/>
    <x v="127"/>
    <x v="484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x v="243"/>
    <x v="481"/>
    <x v="485"/>
    <x v="1"/>
    <x v="72"/>
    <x v="485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x v="166"/>
    <x v="482"/>
    <x v="486"/>
    <x v="1"/>
    <x v="358"/>
    <x v="486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x v="281"/>
    <x v="483"/>
    <x v="487"/>
    <x v="1"/>
    <x v="120"/>
    <x v="487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x v="255"/>
    <x v="484"/>
    <x v="488"/>
    <x v="3"/>
    <x v="359"/>
    <x v="488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x v="79"/>
    <x v="485"/>
    <x v="489"/>
    <x v="1"/>
    <x v="251"/>
    <x v="489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x v="186"/>
    <x v="486"/>
    <x v="490"/>
    <x v="1"/>
    <x v="360"/>
    <x v="490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x v="170"/>
    <x v="487"/>
    <x v="491"/>
    <x v="1"/>
    <x v="135"/>
    <x v="491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x v="282"/>
    <x v="488"/>
    <x v="492"/>
    <x v="0"/>
    <x v="71"/>
    <x v="492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x v="122"/>
    <x v="489"/>
    <x v="493"/>
    <x v="0"/>
    <x v="53"/>
    <x v="493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x v="283"/>
    <x v="490"/>
    <x v="494"/>
    <x v="0"/>
    <x v="361"/>
    <x v="49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x v="284"/>
    <x v="491"/>
    <x v="495"/>
    <x v="0"/>
    <x v="362"/>
    <x v="495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x v="0"/>
    <x v="0"/>
    <x v="0"/>
    <x v="0"/>
    <x v="0"/>
    <x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x v="285"/>
    <x v="492"/>
    <x v="496"/>
    <x v="0"/>
    <x v="363"/>
    <x v="496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x v="81"/>
    <x v="493"/>
    <x v="497"/>
    <x v="1"/>
    <x v="129"/>
    <x v="497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x v="286"/>
    <x v="494"/>
    <x v="498"/>
    <x v="1"/>
    <x v="364"/>
    <x v="498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x v="168"/>
    <x v="495"/>
    <x v="499"/>
    <x v="0"/>
    <x v="197"/>
    <x v="499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x v="262"/>
    <x v="496"/>
    <x v="500"/>
    <x v="0"/>
    <x v="365"/>
    <x v="500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x v="287"/>
    <x v="497"/>
    <x v="501"/>
    <x v="1"/>
    <x v="366"/>
    <x v="501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x v="118"/>
    <x v="498"/>
    <x v="502"/>
    <x v="0"/>
    <x v="161"/>
    <x v="502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x v="288"/>
    <x v="499"/>
    <x v="503"/>
    <x v="1"/>
    <x v="367"/>
    <x v="50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x v="172"/>
    <x v="500"/>
    <x v="504"/>
    <x v="0"/>
    <x v="368"/>
    <x v="504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x v="75"/>
    <x v="501"/>
    <x v="505"/>
    <x v="1"/>
    <x v="54"/>
    <x v="505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x v="252"/>
    <x v="502"/>
    <x v="506"/>
    <x v="0"/>
    <x v="369"/>
    <x v="5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x v="14"/>
    <x v="503"/>
    <x v="507"/>
    <x v="1"/>
    <x v="370"/>
    <x v="507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x v="111"/>
    <x v="504"/>
    <x v="508"/>
    <x v="3"/>
    <x v="164"/>
    <x v="508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x v="289"/>
    <x v="505"/>
    <x v="509"/>
    <x v="3"/>
    <x v="371"/>
    <x v="509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x v="133"/>
    <x v="506"/>
    <x v="510"/>
    <x v="0"/>
    <x v="221"/>
    <x v="510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x v="290"/>
    <x v="507"/>
    <x v="511"/>
    <x v="0"/>
    <x v="372"/>
    <x v="511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x v="291"/>
    <x v="508"/>
    <x v="512"/>
    <x v="1"/>
    <x v="373"/>
    <x v="51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x v="35"/>
    <x v="509"/>
    <x v="513"/>
    <x v="0"/>
    <x v="234"/>
    <x v="513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x v="96"/>
    <x v="510"/>
    <x v="514"/>
    <x v="1"/>
    <x v="374"/>
    <x v="514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x v="126"/>
    <x v="511"/>
    <x v="515"/>
    <x v="1"/>
    <x v="235"/>
    <x v="51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x v="4"/>
    <x v="512"/>
    <x v="516"/>
    <x v="1"/>
    <x v="375"/>
    <x v="516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x v="292"/>
    <x v="513"/>
    <x v="517"/>
    <x v="0"/>
    <x v="271"/>
    <x v="517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x v="79"/>
    <x v="514"/>
    <x v="518"/>
    <x v="1"/>
    <x v="121"/>
    <x v="518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x v="127"/>
    <x v="515"/>
    <x v="519"/>
    <x v="0"/>
    <x v="376"/>
    <x v="519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x v="118"/>
    <x v="516"/>
    <x v="520"/>
    <x v="0"/>
    <x v="377"/>
    <x v="520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x v="111"/>
    <x v="517"/>
    <x v="521"/>
    <x v="1"/>
    <x v="98"/>
    <x v="521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x v="223"/>
    <x v="518"/>
    <x v="522"/>
    <x v="0"/>
    <x v="378"/>
    <x v="522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x v="25"/>
    <x v="519"/>
    <x v="523"/>
    <x v="0"/>
    <x v="175"/>
    <x v="523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x v="135"/>
    <x v="520"/>
    <x v="524"/>
    <x v="0"/>
    <x v="352"/>
    <x v="524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x v="293"/>
    <x v="521"/>
    <x v="525"/>
    <x v="0"/>
    <x v="200"/>
    <x v="525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x v="294"/>
    <x v="522"/>
    <x v="526"/>
    <x v="2"/>
    <x v="379"/>
    <x v="526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x v="39"/>
    <x v="523"/>
    <x v="527"/>
    <x v="1"/>
    <x v="105"/>
    <x v="527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x v="295"/>
    <x v="524"/>
    <x v="528"/>
    <x v="1"/>
    <x v="380"/>
    <x v="52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x v="296"/>
    <x v="525"/>
    <x v="529"/>
    <x v="0"/>
    <x v="166"/>
    <x v="529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x v="97"/>
    <x v="526"/>
    <x v="530"/>
    <x v="1"/>
    <x v="381"/>
    <x v="530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x v="122"/>
    <x v="527"/>
    <x v="531"/>
    <x v="1"/>
    <x v="382"/>
    <x v="531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x v="197"/>
    <x v="528"/>
    <x v="532"/>
    <x v="1"/>
    <x v="383"/>
    <x v="532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x v="297"/>
    <x v="529"/>
    <x v="533"/>
    <x v="0"/>
    <x v="384"/>
    <x v="533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x v="122"/>
    <x v="530"/>
    <x v="534"/>
    <x v="0"/>
    <x v="385"/>
    <x v="534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x v="98"/>
    <x v="531"/>
    <x v="535"/>
    <x v="1"/>
    <x v="326"/>
    <x v="535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x v="298"/>
    <x v="532"/>
    <x v="536"/>
    <x v="0"/>
    <x v="386"/>
    <x v="536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x v="299"/>
    <x v="533"/>
    <x v="537"/>
    <x v="0"/>
    <x v="240"/>
    <x v="537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x v="300"/>
    <x v="534"/>
    <x v="538"/>
    <x v="0"/>
    <x v="80"/>
    <x v="538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x v="54"/>
    <x v="535"/>
    <x v="539"/>
    <x v="1"/>
    <x v="286"/>
    <x v="539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x v="301"/>
    <x v="536"/>
    <x v="540"/>
    <x v="0"/>
    <x v="387"/>
    <x v="540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x v="3"/>
    <x v="537"/>
    <x v="541"/>
    <x v="1"/>
    <x v="39"/>
    <x v="541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x v="81"/>
    <x v="538"/>
    <x v="542"/>
    <x v="1"/>
    <x v="388"/>
    <x v="542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x v="302"/>
    <x v="539"/>
    <x v="543"/>
    <x v="1"/>
    <x v="389"/>
    <x v="543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x v="303"/>
    <x v="540"/>
    <x v="544"/>
    <x v="1"/>
    <x v="390"/>
    <x v="544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x v="0"/>
    <x v="443"/>
    <x v="446"/>
    <x v="3"/>
    <x v="49"/>
    <x v="446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x v="304"/>
    <x v="541"/>
    <x v="545"/>
    <x v="0"/>
    <x v="391"/>
    <x v="545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x v="25"/>
    <x v="542"/>
    <x v="546"/>
    <x v="0"/>
    <x v="45"/>
    <x v="546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x v="305"/>
    <x v="543"/>
    <x v="547"/>
    <x v="0"/>
    <x v="392"/>
    <x v="547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x v="40"/>
    <x v="544"/>
    <x v="548"/>
    <x v="1"/>
    <x v="353"/>
    <x v="54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x v="9"/>
    <x v="545"/>
    <x v="549"/>
    <x v="1"/>
    <x v="18"/>
    <x v="549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x v="5"/>
    <x v="546"/>
    <x v="550"/>
    <x v="1"/>
    <x v="393"/>
    <x v="550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x v="46"/>
    <x v="547"/>
    <x v="551"/>
    <x v="1"/>
    <x v="394"/>
    <x v="551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x v="306"/>
    <x v="548"/>
    <x v="552"/>
    <x v="1"/>
    <x v="105"/>
    <x v="55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x v="307"/>
    <x v="549"/>
    <x v="553"/>
    <x v="1"/>
    <x v="395"/>
    <x v="55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x v="77"/>
    <x v="550"/>
    <x v="554"/>
    <x v="1"/>
    <x v="396"/>
    <x v="554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x v="162"/>
    <x v="551"/>
    <x v="555"/>
    <x v="1"/>
    <x v="40"/>
    <x v="555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x v="34"/>
    <x v="314"/>
    <x v="556"/>
    <x v="0"/>
    <x v="150"/>
    <x v="556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x v="41"/>
    <x v="552"/>
    <x v="557"/>
    <x v="1"/>
    <x v="72"/>
    <x v="557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x v="308"/>
    <x v="553"/>
    <x v="558"/>
    <x v="0"/>
    <x v="397"/>
    <x v="55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x v="309"/>
    <x v="554"/>
    <x v="559"/>
    <x v="1"/>
    <x v="398"/>
    <x v="55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x v="29"/>
    <x v="555"/>
    <x v="560"/>
    <x v="0"/>
    <x v="95"/>
    <x v="560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x v="85"/>
    <x v="556"/>
    <x v="561"/>
    <x v="1"/>
    <x v="146"/>
    <x v="56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x v="310"/>
    <x v="557"/>
    <x v="562"/>
    <x v="1"/>
    <x v="399"/>
    <x v="562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x v="311"/>
    <x v="558"/>
    <x v="563"/>
    <x v="1"/>
    <x v="400"/>
    <x v="563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x v="312"/>
    <x v="559"/>
    <x v="564"/>
    <x v="1"/>
    <x v="401"/>
    <x v="56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x v="26"/>
    <x v="560"/>
    <x v="565"/>
    <x v="0"/>
    <x v="164"/>
    <x v="565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x v="25"/>
    <x v="561"/>
    <x v="566"/>
    <x v="3"/>
    <x v="115"/>
    <x v="566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x v="313"/>
    <x v="562"/>
    <x v="567"/>
    <x v="1"/>
    <x v="402"/>
    <x v="567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x v="50"/>
    <x v="563"/>
    <x v="568"/>
    <x v="1"/>
    <x v="358"/>
    <x v="568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x v="314"/>
    <x v="564"/>
    <x v="569"/>
    <x v="0"/>
    <x v="21"/>
    <x v="569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x v="62"/>
    <x v="565"/>
    <x v="570"/>
    <x v="0"/>
    <x v="251"/>
    <x v="570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x v="139"/>
    <x v="566"/>
    <x v="571"/>
    <x v="3"/>
    <x v="95"/>
    <x v="571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x v="315"/>
    <x v="567"/>
    <x v="572"/>
    <x v="0"/>
    <x v="242"/>
    <x v="572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x v="8"/>
    <x v="568"/>
    <x v="573"/>
    <x v="1"/>
    <x v="215"/>
    <x v="573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x v="316"/>
    <x v="569"/>
    <x v="574"/>
    <x v="1"/>
    <x v="403"/>
    <x v="574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x v="46"/>
    <x v="570"/>
    <x v="575"/>
    <x v="0"/>
    <x v="83"/>
    <x v="575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x v="251"/>
    <x v="571"/>
    <x v="576"/>
    <x v="0"/>
    <x v="344"/>
    <x v="576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x v="317"/>
    <x v="572"/>
    <x v="577"/>
    <x v="1"/>
    <x v="404"/>
    <x v="577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x v="318"/>
    <x v="573"/>
    <x v="578"/>
    <x v="1"/>
    <x v="405"/>
    <x v="578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x v="200"/>
    <x v="574"/>
    <x v="579"/>
    <x v="1"/>
    <x v="158"/>
    <x v="579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x v="31"/>
    <x v="575"/>
    <x v="580"/>
    <x v="1"/>
    <x v="406"/>
    <x v="580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x v="151"/>
    <x v="576"/>
    <x v="581"/>
    <x v="0"/>
    <x v="388"/>
    <x v="581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x v="215"/>
    <x v="577"/>
    <x v="582"/>
    <x v="0"/>
    <x v="407"/>
    <x v="58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x v="58"/>
    <x v="578"/>
    <x v="583"/>
    <x v="0"/>
    <x v="408"/>
    <x v="58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x v="143"/>
    <x v="579"/>
    <x v="584"/>
    <x v="0"/>
    <x v="99"/>
    <x v="584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x v="60"/>
    <x v="580"/>
    <x v="585"/>
    <x v="1"/>
    <x v="408"/>
    <x v="585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x v="154"/>
    <x v="581"/>
    <x v="586"/>
    <x v="0"/>
    <x v="259"/>
    <x v="58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x v="319"/>
    <x v="582"/>
    <x v="587"/>
    <x v="1"/>
    <x v="409"/>
    <x v="58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x v="320"/>
    <x v="583"/>
    <x v="588"/>
    <x v="0"/>
    <x v="144"/>
    <x v="588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x v="321"/>
    <x v="584"/>
    <x v="589"/>
    <x v="1"/>
    <x v="410"/>
    <x v="58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x v="58"/>
    <x v="585"/>
    <x v="590"/>
    <x v="0"/>
    <x v="236"/>
    <x v="590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x v="322"/>
    <x v="586"/>
    <x v="591"/>
    <x v="1"/>
    <x v="411"/>
    <x v="59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x v="323"/>
    <x v="587"/>
    <x v="592"/>
    <x v="1"/>
    <x v="412"/>
    <x v="592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x v="324"/>
    <x v="588"/>
    <x v="593"/>
    <x v="0"/>
    <x v="172"/>
    <x v="593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x v="0"/>
    <x v="297"/>
    <x v="298"/>
    <x v="0"/>
    <x v="49"/>
    <x v="298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x v="9"/>
    <x v="589"/>
    <x v="594"/>
    <x v="1"/>
    <x v="346"/>
    <x v="5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x v="325"/>
    <x v="590"/>
    <x v="595"/>
    <x v="1"/>
    <x v="413"/>
    <x v="595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x v="98"/>
    <x v="591"/>
    <x v="596"/>
    <x v="1"/>
    <x v="408"/>
    <x v="596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x v="326"/>
    <x v="592"/>
    <x v="597"/>
    <x v="1"/>
    <x v="414"/>
    <x v="597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x v="88"/>
    <x v="593"/>
    <x v="598"/>
    <x v="1"/>
    <x v="37"/>
    <x v="59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x v="74"/>
    <x v="594"/>
    <x v="599"/>
    <x v="1"/>
    <x v="415"/>
    <x v="599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x v="327"/>
    <x v="595"/>
    <x v="600"/>
    <x v="1"/>
    <x v="416"/>
    <x v="600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x v="61"/>
    <x v="416"/>
    <x v="601"/>
    <x v="1"/>
    <x v="417"/>
    <x v="601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x v="83"/>
    <x v="596"/>
    <x v="602"/>
    <x v="1"/>
    <x v="124"/>
    <x v="60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x v="328"/>
    <x v="597"/>
    <x v="603"/>
    <x v="1"/>
    <x v="418"/>
    <x v="603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x v="139"/>
    <x v="598"/>
    <x v="604"/>
    <x v="3"/>
    <x v="27"/>
    <x v="60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x v="8"/>
    <x v="599"/>
    <x v="605"/>
    <x v="1"/>
    <x v="325"/>
    <x v="605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x v="65"/>
    <x v="600"/>
    <x v="606"/>
    <x v="1"/>
    <x v="150"/>
    <x v="606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x v="329"/>
    <x v="601"/>
    <x v="607"/>
    <x v="1"/>
    <x v="419"/>
    <x v="607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x v="275"/>
    <x v="602"/>
    <x v="608"/>
    <x v="1"/>
    <x v="73"/>
    <x v="608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x v="330"/>
    <x v="402"/>
    <x v="609"/>
    <x v="1"/>
    <x v="202"/>
    <x v="609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x v="1"/>
    <x v="203"/>
    <x v="610"/>
    <x v="1"/>
    <x v="12"/>
    <x v="610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x v="331"/>
    <x v="603"/>
    <x v="611"/>
    <x v="0"/>
    <x v="420"/>
    <x v="61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x v="332"/>
    <x v="604"/>
    <x v="612"/>
    <x v="0"/>
    <x v="355"/>
    <x v="612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x v="333"/>
    <x v="605"/>
    <x v="613"/>
    <x v="1"/>
    <x v="58"/>
    <x v="613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x v="334"/>
    <x v="606"/>
    <x v="614"/>
    <x v="1"/>
    <x v="421"/>
    <x v="614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x v="335"/>
    <x v="607"/>
    <x v="615"/>
    <x v="0"/>
    <x v="251"/>
    <x v="61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x v="336"/>
    <x v="608"/>
    <x v="616"/>
    <x v="1"/>
    <x v="422"/>
    <x v="61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x v="135"/>
    <x v="609"/>
    <x v="617"/>
    <x v="1"/>
    <x v="423"/>
    <x v="61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x v="168"/>
    <x v="377"/>
    <x v="618"/>
    <x v="0"/>
    <x v="197"/>
    <x v="618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x v="330"/>
    <x v="610"/>
    <x v="619"/>
    <x v="1"/>
    <x v="288"/>
    <x v="619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x v="39"/>
    <x v="611"/>
    <x v="620"/>
    <x v="1"/>
    <x v="110"/>
    <x v="620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x v="89"/>
    <x v="612"/>
    <x v="621"/>
    <x v="1"/>
    <x v="87"/>
    <x v="621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x v="337"/>
    <x v="613"/>
    <x v="622"/>
    <x v="0"/>
    <x v="424"/>
    <x v="622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x v="40"/>
    <x v="614"/>
    <x v="623"/>
    <x v="3"/>
    <x v="215"/>
    <x v="623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x v="338"/>
    <x v="615"/>
    <x v="624"/>
    <x v="1"/>
    <x v="425"/>
    <x v="62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x v="339"/>
    <x v="616"/>
    <x v="625"/>
    <x v="2"/>
    <x v="426"/>
    <x v="625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x v="313"/>
    <x v="617"/>
    <x v="626"/>
    <x v="0"/>
    <x v="339"/>
    <x v="626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x v="195"/>
    <x v="618"/>
    <x v="627"/>
    <x v="3"/>
    <x v="427"/>
    <x v="627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x v="340"/>
    <x v="619"/>
    <x v="628"/>
    <x v="1"/>
    <x v="428"/>
    <x v="628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x v="341"/>
    <x v="620"/>
    <x v="629"/>
    <x v="0"/>
    <x v="429"/>
    <x v="62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x v="275"/>
    <x v="621"/>
    <x v="630"/>
    <x v="0"/>
    <x v="167"/>
    <x v="630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x v="342"/>
    <x v="622"/>
    <x v="631"/>
    <x v="0"/>
    <x v="115"/>
    <x v="631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x v="133"/>
    <x v="623"/>
    <x v="632"/>
    <x v="2"/>
    <x v="430"/>
    <x v="632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x v="343"/>
    <x v="624"/>
    <x v="633"/>
    <x v="0"/>
    <x v="431"/>
    <x v="633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x v="151"/>
    <x v="625"/>
    <x v="634"/>
    <x v="1"/>
    <x v="346"/>
    <x v="634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x v="243"/>
    <x v="626"/>
    <x v="635"/>
    <x v="1"/>
    <x v="30"/>
    <x v="635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x v="344"/>
    <x v="627"/>
    <x v="636"/>
    <x v="1"/>
    <x v="432"/>
    <x v="63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x v="345"/>
    <x v="628"/>
    <x v="637"/>
    <x v="0"/>
    <x v="433"/>
    <x v="637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x v="346"/>
    <x v="629"/>
    <x v="638"/>
    <x v="0"/>
    <x v="434"/>
    <x v="6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x v="201"/>
    <x v="630"/>
    <x v="639"/>
    <x v="0"/>
    <x v="435"/>
    <x v="639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x v="6"/>
    <x v="631"/>
    <x v="640"/>
    <x v="0"/>
    <x v="6"/>
    <x v="640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x v="347"/>
    <x v="632"/>
    <x v="641"/>
    <x v="3"/>
    <x v="419"/>
    <x v="641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x v="155"/>
    <x v="633"/>
    <x v="642"/>
    <x v="0"/>
    <x v="436"/>
    <x v="6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x v="0"/>
    <x v="50"/>
    <x v="50"/>
    <x v="0"/>
    <x v="49"/>
    <x v="50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x v="348"/>
    <x v="634"/>
    <x v="643"/>
    <x v="0"/>
    <x v="437"/>
    <x v="64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x v="83"/>
    <x v="635"/>
    <x v="644"/>
    <x v="1"/>
    <x v="438"/>
    <x v="644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x v="60"/>
    <x v="636"/>
    <x v="645"/>
    <x v="1"/>
    <x v="439"/>
    <x v="645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x v="349"/>
    <x v="637"/>
    <x v="646"/>
    <x v="1"/>
    <x v="440"/>
    <x v="646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x v="350"/>
    <x v="638"/>
    <x v="647"/>
    <x v="1"/>
    <x v="441"/>
    <x v="6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x v="351"/>
    <x v="639"/>
    <x v="648"/>
    <x v="0"/>
    <x v="442"/>
    <x v="648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x v="83"/>
    <x v="640"/>
    <x v="649"/>
    <x v="0"/>
    <x v="443"/>
    <x v="649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x v="352"/>
    <x v="641"/>
    <x v="650"/>
    <x v="3"/>
    <x v="444"/>
    <x v="650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x v="353"/>
    <x v="642"/>
    <x v="651"/>
    <x v="0"/>
    <x v="424"/>
    <x v="651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x v="14"/>
    <x v="643"/>
    <x v="652"/>
    <x v="0"/>
    <x v="385"/>
    <x v="65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x v="354"/>
    <x v="644"/>
    <x v="653"/>
    <x v="0"/>
    <x v="445"/>
    <x v="653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x v="14"/>
    <x v="645"/>
    <x v="654"/>
    <x v="0"/>
    <x v="54"/>
    <x v="654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x v="83"/>
    <x v="646"/>
    <x v="655"/>
    <x v="0"/>
    <x v="215"/>
    <x v="655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x v="355"/>
    <x v="647"/>
    <x v="656"/>
    <x v="0"/>
    <x v="446"/>
    <x v="656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x v="135"/>
    <x v="648"/>
    <x v="657"/>
    <x v="1"/>
    <x v="447"/>
    <x v="657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x v="33"/>
    <x v="649"/>
    <x v="658"/>
    <x v="3"/>
    <x v="270"/>
    <x v="658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x v="350"/>
    <x v="650"/>
    <x v="659"/>
    <x v="1"/>
    <x v="448"/>
    <x v="659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x v="356"/>
    <x v="651"/>
    <x v="660"/>
    <x v="0"/>
    <x v="70"/>
    <x v="660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x v="357"/>
    <x v="652"/>
    <x v="661"/>
    <x v="1"/>
    <x v="449"/>
    <x v="66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x v="358"/>
    <x v="653"/>
    <x v="662"/>
    <x v="1"/>
    <x v="450"/>
    <x v="662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x v="359"/>
    <x v="654"/>
    <x v="663"/>
    <x v="1"/>
    <x v="451"/>
    <x v="663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x v="360"/>
    <x v="655"/>
    <x v="664"/>
    <x v="0"/>
    <x v="452"/>
    <x v="664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x v="36"/>
    <x v="656"/>
    <x v="665"/>
    <x v="0"/>
    <x v="125"/>
    <x v="665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x v="361"/>
    <x v="657"/>
    <x v="666"/>
    <x v="3"/>
    <x v="453"/>
    <x v="666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x v="62"/>
    <x v="658"/>
    <x v="667"/>
    <x v="1"/>
    <x v="269"/>
    <x v="667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x v="362"/>
    <x v="659"/>
    <x v="668"/>
    <x v="1"/>
    <x v="454"/>
    <x v="668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x v="98"/>
    <x v="660"/>
    <x v="669"/>
    <x v="0"/>
    <x v="41"/>
    <x v="669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x v="105"/>
    <x v="661"/>
    <x v="670"/>
    <x v="3"/>
    <x v="455"/>
    <x v="670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x v="1"/>
    <x v="662"/>
    <x v="671"/>
    <x v="1"/>
    <x v="456"/>
    <x v="671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x v="363"/>
    <x v="663"/>
    <x v="672"/>
    <x v="0"/>
    <x v="457"/>
    <x v="672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x v="364"/>
    <x v="664"/>
    <x v="673"/>
    <x v="0"/>
    <x v="458"/>
    <x v="673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x v="91"/>
    <x v="665"/>
    <x v="674"/>
    <x v="1"/>
    <x v="459"/>
    <x v="67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x v="173"/>
    <x v="666"/>
    <x v="675"/>
    <x v="1"/>
    <x v="98"/>
    <x v="675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x v="1"/>
    <x v="667"/>
    <x v="676"/>
    <x v="1"/>
    <x v="460"/>
    <x v="676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x v="365"/>
    <x v="668"/>
    <x v="677"/>
    <x v="0"/>
    <x v="461"/>
    <x v="677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x v="168"/>
    <x v="669"/>
    <x v="678"/>
    <x v="1"/>
    <x v="38"/>
    <x v="678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x v="42"/>
    <x v="670"/>
    <x v="679"/>
    <x v="1"/>
    <x v="462"/>
    <x v="679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x v="49"/>
    <x v="671"/>
    <x v="680"/>
    <x v="1"/>
    <x v="463"/>
    <x v="680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x v="190"/>
    <x v="672"/>
    <x v="681"/>
    <x v="1"/>
    <x v="464"/>
    <x v="68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x v="136"/>
    <x v="673"/>
    <x v="682"/>
    <x v="1"/>
    <x v="257"/>
    <x v="682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x v="92"/>
    <x v="674"/>
    <x v="683"/>
    <x v="1"/>
    <x v="465"/>
    <x v="683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x v="46"/>
    <x v="675"/>
    <x v="684"/>
    <x v="0"/>
    <x v="385"/>
    <x v="684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x v="366"/>
    <x v="676"/>
    <x v="685"/>
    <x v="0"/>
    <x v="466"/>
    <x v="68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x v="14"/>
    <x v="677"/>
    <x v="686"/>
    <x v="0"/>
    <x v="467"/>
    <x v="68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x v="243"/>
    <x v="678"/>
    <x v="687"/>
    <x v="1"/>
    <x v="468"/>
    <x v="6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x v="367"/>
    <x v="679"/>
    <x v="688"/>
    <x v="0"/>
    <x v="469"/>
    <x v="688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x v="368"/>
    <x v="680"/>
    <x v="689"/>
    <x v="1"/>
    <x v="470"/>
    <x v="68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x v="369"/>
    <x v="681"/>
    <x v="690"/>
    <x v="1"/>
    <x v="471"/>
    <x v="690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x v="71"/>
    <x v="682"/>
    <x v="691"/>
    <x v="0"/>
    <x v="75"/>
    <x v="691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x v="0"/>
    <x v="247"/>
    <x v="248"/>
    <x v="0"/>
    <x v="49"/>
    <x v="248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x v="370"/>
    <x v="683"/>
    <x v="692"/>
    <x v="1"/>
    <x v="472"/>
    <x v="692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x v="251"/>
    <x v="684"/>
    <x v="693"/>
    <x v="0"/>
    <x v="100"/>
    <x v="693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x v="371"/>
    <x v="685"/>
    <x v="694"/>
    <x v="1"/>
    <x v="473"/>
    <x v="694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x v="251"/>
    <x v="686"/>
    <x v="695"/>
    <x v="1"/>
    <x v="220"/>
    <x v="695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x v="372"/>
    <x v="687"/>
    <x v="696"/>
    <x v="0"/>
    <x v="474"/>
    <x v="696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x v="2"/>
    <x v="688"/>
    <x v="697"/>
    <x v="1"/>
    <x v="475"/>
    <x v="697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x v="190"/>
    <x v="689"/>
    <x v="698"/>
    <x v="1"/>
    <x v="170"/>
    <x v="698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x v="12"/>
    <x v="690"/>
    <x v="699"/>
    <x v="1"/>
    <x v="231"/>
    <x v="699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x v="122"/>
    <x v="691"/>
    <x v="700"/>
    <x v="1"/>
    <x v="129"/>
    <x v="700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x v="333"/>
    <x v="692"/>
    <x v="701"/>
    <x v="1"/>
    <x v="476"/>
    <x v="701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x v="8"/>
    <x v="693"/>
    <x v="702"/>
    <x v="0"/>
    <x v="443"/>
    <x v="702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x v="126"/>
    <x v="694"/>
    <x v="703"/>
    <x v="1"/>
    <x v="381"/>
    <x v="703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x v="350"/>
    <x v="695"/>
    <x v="704"/>
    <x v="1"/>
    <x v="459"/>
    <x v="704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x v="373"/>
    <x v="696"/>
    <x v="705"/>
    <x v="1"/>
    <x v="477"/>
    <x v="705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x v="374"/>
    <x v="697"/>
    <x v="706"/>
    <x v="0"/>
    <x v="478"/>
    <x v="706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x v="22"/>
    <x v="698"/>
    <x v="707"/>
    <x v="1"/>
    <x v="144"/>
    <x v="707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x v="36"/>
    <x v="699"/>
    <x v="708"/>
    <x v="1"/>
    <x v="479"/>
    <x v="708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x v="111"/>
    <x v="700"/>
    <x v="709"/>
    <x v="1"/>
    <x v="480"/>
    <x v="709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x v="350"/>
    <x v="701"/>
    <x v="710"/>
    <x v="1"/>
    <x v="300"/>
    <x v="710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x v="251"/>
    <x v="702"/>
    <x v="711"/>
    <x v="3"/>
    <x v="63"/>
    <x v="711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x v="375"/>
    <x v="703"/>
    <x v="712"/>
    <x v="3"/>
    <x v="101"/>
    <x v="712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x v="376"/>
    <x v="704"/>
    <x v="713"/>
    <x v="1"/>
    <x v="481"/>
    <x v="713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x v="70"/>
    <x v="705"/>
    <x v="714"/>
    <x v="1"/>
    <x v="358"/>
    <x v="714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x v="141"/>
    <x v="706"/>
    <x v="715"/>
    <x v="1"/>
    <x v="246"/>
    <x v="715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x v="377"/>
    <x v="707"/>
    <x v="716"/>
    <x v="0"/>
    <x v="482"/>
    <x v="716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x v="378"/>
    <x v="708"/>
    <x v="717"/>
    <x v="3"/>
    <x v="168"/>
    <x v="717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x v="200"/>
    <x v="709"/>
    <x v="718"/>
    <x v="1"/>
    <x v="483"/>
    <x v="718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x v="3"/>
    <x v="710"/>
    <x v="719"/>
    <x v="0"/>
    <x v="234"/>
    <x v="719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x v="36"/>
    <x v="711"/>
    <x v="720"/>
    <x v="1"/>
    <x v="393"/>
    <x v="720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x v="379"/>
    <x v="712"/>
    <x v="721"/>
    <x v="1"/>
    <x v="130"/>
    <x v="721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x v="48"/>
    <x v="713"/>
    <x v="722"/>
    <x v="3"/>
    <x v="319"/>
    <x v="722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x v="380"/>
    <x v="714"/>
    <x v="723"/>
    <x v="0"/>
    <x v="484"/>
    <x v="72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x v="144"/>
    <x v="715"/>
    <x v="724"/>
    <x v="1"/>
    <x v="485"/>
    <x v="724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x v="3"/>
    <x v="716"/>
    <x v="725"/>
    <x v="1"/>
    <x v="486"/>
    <x v="725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x v="211"/>
    <x v="717"/>
    <x v="726"/>
    <x v="1"/>
    <x v="487"/>
    <x v="72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x v="106"/>
    <x v="718"/>
    <x v="727"/>
    <x v="3"/>
    <x v="226"/>
    <x v="727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x v="41"/>
    <x v="719"/>
    <x v="728"/>
    <x v="1"/>
    <x v="80"/>
    <x v="728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x v="381"/>
    <x v="720"/>
    <x v="729"/>
    <x v="0"/>
    <x v="27"/>
    <x v="729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x v="83"/>
    <x v="721"/>
    <x v="730"/>
    <x v="0"/>
    <x v="271"/>
    <x v="730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x v="98"/>
    <x v="722"/>
    <x v="731"/>
    <x v="0"/>
    <x v="36"/>
    <x v="731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x v="272"/>
    <x v="723"/>
    <x v="732"/>
    <x v="1"/>
    <x v="406"/>
    <x v="732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x v="272"/>
    <x v="724"/>
    <x v="733"/>
    <x v="1"/>
    <x v="393"/>
    <x v="733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x v="61"/>
    <x v="725"/>
    <x v="734"/>
    <x v="0"/>
    <x v="68"/>
    <x v="734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x v="22"/>
    <x v="726"/>
    <x v="735"/>
    <x v="1"/>
    <x v="382"/>
    <x v="735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x v="350"/>
    <x v="727"/>
    <x v="736"/>
    <x v="0"/>
    <x v="298"/>
    <x v="736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x v="382"/>
    <x v="728"/>
    <x v="737"/>
    <x v="1"/>
    <x v="488"/>
    <x v="112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x v="70"/>
    <x v="729"/>
    <x v="738"/>
    <x v="1"/>
    <x v="489"/>
    <x v="73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x v="383"/>
    <x v="730"/>
    <x v="739"/>
    <x v="3"/>
    <x v="490"/>
    <x v="738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x v="133"/>
    <x v="731"/>
    <x v="740"/>
    <x v="1"/>
    <x v="491"/>
    <x v="739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x v="0"/>
    <x v="99"/>
    <x v="100"/>
    <x v="0"/>
    <x v="49"/>
    <x v="100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x v="136"/>
    <x v="732"/>
    <x v="741"/>
    <x v="1"/>
    <x v="492"/>
    <x v="740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x v="306"/>
    <x v="733"/>
    <x v="742"/>
    <x v="3"/>
    <x v="493"/>
    <x v="741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x v="53"/>
    <x v="734"/>
    <x v="743"/>
    <x v="1"/>
    <x v="231"/>
    <x v="742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x v="384"/>
    <x v="735"/>
    <x v="744"/>
    <x v="1"/>
    <x v="494"/>
    <x v="743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x v="6"/>
    <x v="562"/>
    <x v="745"/>
    <x v="1"/>
    <x v="495"/>
    <x v="744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x v="81"/>
    <x v="736"/>
    <x v="746"/>
    <x v="1"/>
    <x v="496"/>
    <x v="74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x v="1"/>
    <x v="737"/>
    <x v="747"/>
    <x v="1"/>
    <x v="493"/>
    <x v="74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x v="241"/>
    <x v="738"/>
    <x v="748"/>
    <x v="1"/>
    <x v="497"/>
    <x v="74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x v="385"/>
    <x v="739"/>
    <x v="749"/>
    <x v="0"/>
    <x v="498"/>
    <x v="748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x v="386"/>
    <x v="740"/>
    <x v="750"/>
    <x v="0"/>
    <x v="155"/>
    <x v="749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x v="196"/>
    <x v="741"/>
    <x v="751"/>
    <x v="1"/>
    <x v="499"/>
    <x v="750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x v="26"/>
    <x v="742"/>
    <x v="752"/>
    <x v="1"/>
    <x v="16"/>
    <x v="751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x v="36"/>
    <x v="207"/>
    <x v="753"/>
    <x v="1"/>
    <x v="500"/>
    <x v="752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x v="65"/>
    <x v="743"/>
    <x v="754"/>
    <x v="1"/>
    <x v="496"/>
    <x v="753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x v="61"/>
    <x v="744"/>
    <x v="755"/>
    <x v="1"/>
    <x v="40"/>
    <x v="75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x v="316"/>
    <x v="49"/>
    <x v="756"/>
    <x v="0"/>
    <x v="501"/>
    <x v="75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x v="387"/>
    <x v="745"/>
    <x v="757"/>
    <x v="0"/>
    <x v="502"/>
    <x v="756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x v="73"/>
    <x v="746"/>
    <x v="758"/>
    <x v="1"/>
    <x v="503"/>
    <x v="757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x v="388"/>
    <x v="747"/>
    <x v="759"/>
    <x v="0"/>
    <x v="504"/>
    <x v="758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x v="333"/>
    <x v="748"/>
    <x v="760"/>
    <x v="1"/>
    <x v="505"/>
    <x v="75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x v="36"/>
    <x v="749"/>
    <x v="761"/>
    <x v="3"/>
    <x v="150"/>
    <x v="760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x v="389"/>
    <x v="750"/>
    <x v="762"/>
    <x v="1"/>
    <x v="506"/>
    <x v="761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x v="390"/>
    <x v="751"/>
    <x v="763"/>
    <x v="1"/>
    <x v="507"/>
    <x v="762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x v="92"/>
    <x v="752"/>
    <x v="764"/>
    <x v="1"/>
    <x v="373"/>
    <x v="763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x v="151"/>
    <x v="197"/>
    <x v="765"/>
    <x v="0"/>
    <x v="234"/>
    <x v="764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x v="391"/>
    <x v="753"/>
    <x v="766"/>
    <x v="0"/>
    <x v="508"/>
    <x v="765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x v="202"/>
    <x v="754"/>
    <x v="767"/>
    <x v="0"/>
    <x v="103"/>
    <x v="766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x v="81"/>
    <x v="755"/>
    <x v="768"/>
    <x v="1"/>
    <x v="5"/>
    <x v="76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x v="392"/>
    <x v="756"/>
    <x v="769"/>
    <x v="0"/>
    <x v="509"/>
    <x v="768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x v="135"/>
    <x v="757"/>
    <x v="770"/>
    <x v="1"/>
    <x v="55"/>
    <x v="769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x v="251"/>
    <x v="758"/>
    <x v="771"/>
    <x v="3"/>
    <x v="75"/>
    <x v="770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x v="135"/>
    <x v="759"/>
    <x v="772"/>
    <x v="1"/>
    <x v="510"/>
    <x v="771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x v="71"/>
    <x v="760"/>
    <x v="773"/>
    <x v="1"/>
    <x v="188"/>
    <x v="772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x v="393"/>
    <x v="761"/>
    <x v="774"/>
    <x v="1"/>
    <x v="511"/>
    <x v="773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x v="313"/>
    <x v="762"/>
    <x v="775"/>
    <x v="1"/>
    <x v="78"/>
    <x v="774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x v="42"/>
    <x v="763"/>
    <x v="776"/>
    <x v="1"/>
    <x v="512"/>
    <x v="775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x v="394"/>
    <x v="764"/>
    <x v="777"/>
    <x v="0"/>
    <x v="513"/>
    <x v="77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x v="136"/>
    <x v="765"/>
    <x v="778"/>
    <x v="2"/>
    <x v="249"/>
    <x v="777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x v="25"/>
    <x v="766"/>
    <x v="779"/>
    <x v="0"/>
    <x v="430"/>
    <x v="778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x v="395"/>
    <x v="767"/>
    <x v="780"/>
    <x v="3"/>
    <x v="260"/>
    <x v="779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x v="118"/>
    <x v="768"/>
    <x v="781"/>
    <x v="0"/>
    <x v="514"/>
    <x v="702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x v="22"/>
    <x v="769"/>
    <x v="782"/>
    <x v="0"/>
    <x v="243"/>
    <x v="780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x v="65"/>
    <x v="770"/>
    <x v="783"/>
    <x v="1"/>
    <x v="483"/>
    <x v="781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x v="47"/>
    <x v="771"/>
    <x v="784"/>
    <x v="1"/>
    <x v="460"/>
    <x v="782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x v="143"/>
    <x v="772"/>
    <x v="785"/>
    <x v="0"/>
    <x v="249"/>
    <x v="783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x v="75"/>
    <x v="773"/>
    <x v="786"/>
    <x v="0"/>
    <x v="373"/>
    <x v="784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x v="4"/>
    <x v="774"/>
    <x v="787"/>
    <x v="1"/>
    <x v="515"/>
    <x v="785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x v="74"/>
    <x v="775"/>
    <x v="788"/>
    <x v="1"/>
    <x v="246"/>
    <x v="78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x v="396"/>
    <x v="776"/>
    <x v="789"/>
    <x v="0"/>
    <x v="516"/>
    <x v="787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x v="0"/>
    <x v="99"/>
    <x v="100"/>
    <x v="0"/>
    <x v="49"/>
    <x v="100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x v="173"/>
    <x v="777"/>
    <x v="790"/>
    <x v="1"/>
    <x v="88"/>
    <x v="788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x v="8"/>
    <x v="778"/>
    <x v="791"/>
    <x v="1"/>
    <x v="23"/>
    <x v="789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x v="55"/>
    <x v="106"/>
    <x v="792"/>
    <x v="1"/>
    <x v="517"/>
    <x v="790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x v="97"/>
    <x v="779"/>
    <x v="793"/>
    <x v="1"/>
    <x v="205"/>
    <x v="791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x v="62"/>
    <x v="780"/>
    <x v="794"/>
    <x v="0"/>
    <x v="109"/>
    <x v="792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x v="31"/>
    <x v="781"/>
    <x v="795"/>
    <x v="1"/>
    <x v="70"/>
    <x v="793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x v="31"/>
    <x v="782"/>
    <x v="796"/>
    <x v="1"/>
    <x v="177"/>
    <x v="794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x v="5"/>
    <x v="783"/>
    <x v="797"/>
    <x v="0"/>
    <x v="161"/>
    <x v="79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x v="397"/>
    <x v="784"/>
    <x v="798"/>
    <x v="0"/>
    <x v="518"/>
    <x v="796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x v="330"/>
    <x v="785"/>
    <x v="799"/>
    <x v="1"/>
    <x v="394"/>
    <x v="797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x v="398"/>
    <x v="786"/>
    <x v="800"/>
    <x v="0"/>
    <x v="89"/>
    <x v="798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x v="221"/>
    <x v="787"/>
    <x v="801"/>
    <x v="1"/>
    <x v="519"/>
    <x v="799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x v="170"/>
    <x v="788"/>
    <x v="802"/>
    <x v="1"/>
    <x v="520"/>
    <x v="800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x v="170"/>
    <x v="789"/>
    <x v="803"/>
    <x v="0"/>
    <x v="521"/>
    <x v="801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x v="25"/>
    <x v="790"/>
    <x v="804"/>
    <x v="1"/>
    <x v="236"/>
    <x v="802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x v="173"/>
    <x v="723"/>
    <x v="805"/>
    <x v="1"/>
    <x v="221"/>
    <x v="803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x v="399"/>
    <x v="791"/>
    <x v="806"/>
    <x v="1"/>
    <x v="522"/>
    <x v="80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x v="31"/>
    <x v="792"/>
    <x v="807"/>
    <x v="1"/>
    <x v="464"/>
    <x v="805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x v="200"/>
    <x v="793"/>
    <x v="808"/>
    <x v="0"/>
    <x v="523"/>
    <x v="806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x v="42"/>
    <x v="794"/>
    <x v="809"/>
    <x v="1"/>
    <x v="524"/>
    <x v="807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x v="70"/>
    <x v="795"/>
    <x v="810"/>
    <x v="1"/>
    <x v="155"/>
    <x v="808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x v="400"/>
    <x v="796"/>
    <x v="811"/>
    <x v="1"/>
    <x v="525"/>
    <x v="80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x v="178"/>
    <x v="797"/>
    <x v="812"/>
    <x v="1"/>
    <x v="526"/>
    <x v="810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x v="401"/>
    <x v="798"/>
    <x v="813"/>
    <x v="1"/>
    <x v="527"/>
    <x v="811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x v="136"/>
    <x v="799"/>
    <x v="814"/>
    <x v="1"/>
    <x v="144"/>
    <x v="812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x v="54"/>
    <x v="800"/>
    <x v="815"/>
    <x v="1"/>
    <x v="346"/>
    <x v="813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x v="173"/>
    <x v="801"/>
    <x v="816"/>
    <x v="1"/>
    <x v="172"/>
    <x v="814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x v="143"/>
    <x v="802"/>
    <x v="817"/>
    <x v="0"/>
    <x v="131"/>
    <x v="81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x v="103"/>
    <x v="803"/>
    <x v="818"/>
    <x v="0"/>
    <x v="110"/>
    <x v="81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x v="319"/>
    <x v="804"/>
    <x v="819"/>
    <x v="0"/>
    <x v="528"/>
    <x v="817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x v="402"/>
    <x v="805"/>
    <x v="820"/>
    <x v="1"/>
    <x v="529"/>
    <x v="818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x v="403"/>
    <x v="806"/>
    <x v="821"/>
    <x v="1"/>
    <x v="265"/>
    <x v="819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x v="85"/>
    <x v="807"/>
    <x v="822"/>
    <x v="1"/>
    <x v="34"/>
    <x v="820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x v="190"/>
    <x v="808"/>
    <x v="823"/>
    <x v="1"/>
    <x v="530"/>
    <x v="821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x v="404"/>
    <x v="809"/>
    <x v="824"/>
    <x v="0"/>
    <x v="531"/>
    <x v="822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x v="32"/>
    <x v="810"/>
    <x v="825"/>
    <x v="0"/>
    <x v="115"/>
    <x v="82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x v="405"/>
    <x v="811"/>
    <x v="826"/>
    <x v="1"/>
    <x v="532"/>
    <x v="824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x v="330"/>
    <x v="812"/>
    <x v="827"/>
    <x v="1"/>
    <x v="210"/>
    <x v="825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x v="106"/>
    <x v="813"/>
    <x v="828"/>
    <x v="1"/>
    <x v="144"/>
    <x v="82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x v="406"/>
    <x v="814"/>
    <x v="829"/>
    <x v="1"/>
    <x v="533"/>
    <x v="827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x v="14"/>
    <x v="815"/>
    <x v="830"/>
    <x v="1"/>
    <x v="287"/>
    <x v="828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x v="42"/>
    <x v="816"/>
    <x v="831"/>
    <x v="1"/>
    <x v="227"/>
    <x v="82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x v="35"/>
    <x v="817"/>
    <x v="832"/>
    <x v="0"/>
    <x v="254"/>
    <x v="830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x v="35"/>
    <x v="818"/>
    <x v="833"/>
    <x v="3"/>
    <x v="115"/>
    <x v="831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x v="407"/>
    <x v="819"/>
    <x v="834"/>
    <x v="1"/>
    <x v="534"/>
    <x v="832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x v="67"/>
    <x v="820"/>
    <x v="835"/>
    <x v="1"/>
    <x v="44"/>
    <x v="833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x v="53"/>
    <x v="695"/>
    <x v="836"/>
    <x v="1"/>
    <x v="460"/>
    <x v="834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x v="170"/>
    <x v="821"/>
    <x v="837"/>
    <x v="1"/>
    <x v="535"/>
    <x v="835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x v="313"/>
    <x v="822"/>
    <x v="838"/>
    <x v="1"/>
    <x v="253"/>
    <x v="836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x v="0"/>
    <x v="99"/>
    <x v="100"/>
    <x v="0"/>
    <x v="49"/>
    <x v="100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x v="46"/>
    <x v="823"/>
    <x v="839"/>
    <x v="1"/>
    <x v="415"/>
    <x v="83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x v="70"/>
    <x v="824"/>
    <x v="840"/>
    <x v="0"/>
    <x v="249"/>
    <x v="838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x v="408"/>
    <x v="825"/>
    <x v="841"/>
    <x v="1"/>
    <x v="50"/>
    <x v="839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x v="409"/>
    <x v="826"/>
    <x v="842"/>
    <x v="1"/>
    <x v="536"/>
    <x v="840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x v="410"/>
    <x v="827"/>
    <x v="843"/>
    <x v="1"/>
    <x v="15"/>
    <x v="841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x v="166"/>
    <x v="828"/>
    <x v="844"/>
    <x v="1"/>
    <x v="1"/>
    <x v="842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x v="98"/>
    <x v="829"/>
    <x v="845"/>
    <x v="1"/>
    <x v="537"/>
    <x v="84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x v="220"/>
    <x v="830"/>
    <x v="846"/>
    <x v="0"/>
    <x v="164"/>
    <x v="844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x v="190"/>
    <x v="831"/>
    <x v="847"/>
    <x v="0"/>
    <x v="377"/>
    <x v="845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x v="22"/>
    <x v="832"/>
    <x v="848"/>
    <x v="1"/>
    <x v="167"/>
    <x v="846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x v="35"/>
    <x v="833"/>
    <x v="849"/>
    <x v="1"/>
    <x v="25"/>
    <x v="847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x v="26"/>
    <x v="834"/>
    <x v="850"/>
    <x v="1"/>
    <x v="72"/>
    <x v="848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x v="1"/>
    <x v="835"/>
    <x v="851"/>
    <x v="1"/>
    <x v="538"/>
    <x v="849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x v="3"/>
    <x v="836"/>
    <x v="852"/>
    <x v="1"/>
    <x v="503"/>
    <x v="850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x v="411"/>
    <x v="837"/>
    <x v="853"/>
    <x v="1"/>
    <x v="539"/>
    <x v="8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x v="412"/>
    <x v="838"/>
    <x v="854"/>
    <x v="3"/>
    <x v="540"/>
    <x v="85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x v="73"/>
    <x v="839"/>
    <x v="855"/>
    <x v="1"/>
    <x v="402"/>
    <x v="853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x v="260"/>
    <x v="762"/>
    <x v="856"/>
    <x v="1"/>
    <x v="105"/>
    <x v="854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x v="413"/>
    <x v="840"/>
    <x v="857"/>
    <x v="0"/>
    <x v="541"/>
    <x v="85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x v="106"/>
    <x v="841"/>
    <x v="858"/>
    <x v="0"/>
    <x v="246"/>
    <x v="856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x v="414"/>
    <x v="842"/>
    <x v="859"/>
    <x v="1"/>
    <x v="542"/>
    <x v="857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x v="53"/>
    <x v="843"/>
    <x v="860"/>
    <x v="1"/>
    <x v="543"/>
    <x v="858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x v="369"/>
    <x v="844"/>
    <x v="861"/>
    <x v="1"/>
    <x v="544"/>
    <x v="859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x v="415"/>
    <x v="845"/>
    <x v="862"/>
    <x v="1"/>
    <x v="545"/>
    <x v="860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x v="58"/>
    <x v="846"/>
    <x v="863"/>
    <x v="0"/>
    <x v="109"/>
    <x v="86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x v="111"/>
    <x v="847"/>
    <x v="864"/>
    <x v="0"/>
    <x v="176"/>
    <x v="862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x v="416"/>
    <x v="848"/>
    <x v="865"/>
    <x v="0"/>
    <x v="546"/>
    <x v="86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x v="50"/>
    <x v="849"/>
    <x v="866"/>
    <x v="0"/>
    <x v="65"/>
    <x v="864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x v="67"/>
    <x v="675"/>
    <x v="867"/>
    <x v="1"/>
    <x v="4"/>
    <x v="865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x v="396"/>
    <x v="850"/>
    <x v="868"/>
    <x v="1"/>
    <x v="547"/>
    <x v="866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x v="417"/>
    <x v="851"/>
    <x v="869"/>
    <x v="0"/>
    <x v="15"/>
    <x v="867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x v="126"/>
    <x v="852"/>
    <x v="870"/>
    <x v="1"/>
    <x v="175"/>
    <x v="868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x v="74"/>
    <x v="853"/>
    <x v="871"/>
    <x v="1"/>
    <x v="548"/>
    <x v="86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x v="418"/>
    <x v="854"/>
    <x v="872"/>
    <x v="0"/>
    <x v="549"/>
    <x v="870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x v="37"/>
    <x v="855"/>
    <x v="873"/>
    <x v="1"/>
    <x v="550"/>
    <x v="871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x v="419"/>
    <x v="856"/>
    <x v="874"/>
    <x v="0"/>
    <x v="551"/>
    <x v="872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x v="75"/>
    <x v="857"/>
    <x v="875"/>
    <x v="0"/>
    <x v="249"/>
    <x v="873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x v="306"/>
    <x v="858"/>
    <x v="876"/>
    <x v="1"/>
    <x v="552"/>
    <x v="874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x v="36"/>
    <x v="859"/>
    <x v="877"/>
    <x v="1"/>
    <x v="393"/>
    <x v="875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x v="420"/>
    <x v="860"/>
    <x v="878"/>
    <x v="1"/>
    <x v="553"/>
    <x v="87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x v="162"/>
    <x v="861"/>
    <x v="879"/>
    <x v="1"/>
    <x v="34"/>
    <x v="877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x v="46"/>
    <x v="862"/>
    <x v="880"/>
    <x v="1"/>
    <x v="554"/>
    <x v="87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x v="141"/>
    <x v="863"/>
    <x v="881"/>
    <x v="1"/>
    <x v="134"/>
    <x v="879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x v="12"/>
    <x v="9"/>
    <x v="882"/>
    <x v="1"/>
    <x v="75"/>
    <x v="880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x v="421"/>
    <x v="611"/>
    <x v="883"/>
    <x v="0"/>
    <x v="37"/>
    <x v="8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x v="174"/>
    <x v="864"/>
    <x v="884"/>
    <x v="1"/>
    <x v="555"/>
    <x v="882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x v="35"/>
    <x v="865"/>
    <x v="885"/>
    <x v="0"/>
    <x v="11"/>
    <x v="883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x v="422"/>
    <x v="866"/>
    <x v="886"/>
    <x v="0"/>
    <x v="556"/>
    <x v="884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x v="33"/>
    <x v="867"/>
    <x v="887"/>
    <x v="1"/>
    <x v="300"/>
    <x v="885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x v="0"/>
    <x v="50"/>
    <x v="50"/>
    <x v="0"/>
    <x v="49"/>
    <x v="50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x v="36"/>
    <x v="868"/>
    <x v="888"/>
    <x v="1"/>
    <x v="122"/>
    <x v="886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x v="1"/>
    <x v="869"/>
    <x v="889"/>
    <x v="1"/>
    <x v="460"/>
    <x v="887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x v="423"/>
    <x v="870"/>
    <x v="890"/>
    <x v="2"/>
    <x v="443"/>
    <x v="888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x v="191"/>
    <x v="871"/>
    <x v="891"/>
    <x v="0"/>
    <x v="36"/>
    <x v="88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x v="58"/>
    <x v="872"/>
    <x v="892"/>
    <x v="1"/>
    <x v="64"/>
    <x v="890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x v="20"/>
    <x v="873"/>
    <x v="893"/>
    <x v="1"/>
    <x v="271"/>
    <x v="891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x v="14"/>
    <x v="874"/>
    <x v="894"/>
    <x v="0"/>
    <x v="142"/>
    <x v="892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x v="424"/>
    <x v="875"/>
    <x v="895"/>
    <x v="1"/>
    <x v="557"/>
    <x v="893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x v="37"/>
    <x v="876"/>
    <x v="896"/>
    <x v="1"/>
    <x v="175"/>
    <x v="894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x v="425"/>
    <x v="877"/>
    <x v="897"/>
    <x v="3"/>
    <x v="102"/>
    <x v="895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x v="306"/>
    <x v="878"/>
    <x v="898"/>
    <x v="1"/>
    <x v="558"/>
    <x v="896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x v="37"/>
    <x v="879"/>
    <x v="899"/>
    <x v="1"/>
    <x v="559"/>
    <x v="897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x v="426"/>
    <x v="880"/>
    <x v="900"/>
    <x v="0"/>
    <x v="560"/>
    <x v="898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x v="330"/>
    <x v="881"/>
    <x v="901"/>
    <x v="0"/>
    <x v="561"/>
    <x v="899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x v="427"/>
    <x v="882"/>
    <x v="902"/>
    <x v="1"/>
    <x v="562"/>
    <x v="900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x v="41"/>
    <x v="883"/>
    <x v="903"/>
    <x v="0"/>
    <x v="550"/>
    <x v="901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x v="136"/>
    <x v="884"/>
    <x v="904"/>
    <x v="2"/>
    <x v="11"/>
    <x v="902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x v="167"/>
    <x v="885"/>
    <x v="905"/>
    <x v="1"/>
    <x v="388"/>
    <x v="90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x v="428"/>
    <x v="886"/>
    <x v="906"/>
    <x v="0"/>
    <x v="537"/>
    <x v="904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x v="98"/>
    <x v="887"/>
    <x v="907"/>
    <x v="1"/>
    <x v="563"/>
    <x v="905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x v="429"/>
    <x v="888"/>
    <x v="908"/>
    <x v="0"/>
    <x v="63"/>
    <x v="906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x v="430"/>
    <x v="889"/>
    <x v="909"/>
    <x v="1"/>
    <x v="564"/>
    <x v="907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x v="12"/>
    <x v="890"/>
    <x v="910"/>
    <x v="1"/>
    <x v="174"/>
    <x v="908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x v="431"/>
    <x v="891"/>
    <x v="911"/>
    <x v="1"/>
    <x v="565"/>
    <x v="909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x v="162"/>
    <x v="892"/>
    <x v="912"/>
    <x v="1"/>
    <x v="167"/>
    <x v="910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x v="251"/>
    <x v="893"/>
    <x v="913"/>
    <x v="0"/>
    <x v="27"/>
    <x v="911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x v="44"/>
    <x v="894"/>
    <x v="914"/>
    <x v="0"/>
    <x v="95"/>
    <x v="91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x v="225"/>
    <x v="895"/>
    <x v="915"/>
    <x v="1"/>
    <x v="566"/>
    <x v="913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x v="20"/>
    <x v="896"/>
    <x v="916"/>
    <x v="1"/>
    <x v="229"/>
    <x v="91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x v="26"/>
    <x v="897"/>
    <x v="917"/>
    <x v="1"/>
    <x v="72"/>
    <x v="915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x v="58"/>
    <x v="898"/>
    <x v="918"/>
    <x v="0"/>
    <x v="192"/>
    <x v="916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x v="173"/>
    <x v="899"/>
    <x v="919"/>
    <x v="1"/>
    <x v="358"/>
    <x v="91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x v="432"/>
    <x v="900"/>
    <x v="920"/>
    <x v="1"/>
    <x v="567"/>
    <x v="918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x v="8"/>
    <x v="901"/>
    <x v="921"/>
    <x v="1"/>
    <x v="339"/>
    <x v="919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x v="55"/>
    <x v="902"/>
    <x v="922"/>
    <x v="1"/>
    <x v="227"/>
    <x v="920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x v="100"/>
    <x v="903"/>
    <x v="923"/>
    <x v="0"/>
    <x v="356"/>
    <x v="921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x v="409"/>
    <x v="904"/>
    <x v="924"/>
    <x v="3"/>
    <x v="568"/>
    <x v="922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x v="243"/>
    <x v="905"/>
    <x v="925"/>
    <x v="1"/>
    <x v="87"/>
    <x v="923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x v="75"/>
    <x v="906"/>
    <x v="926"/>
    <x v="0"/>
    <x v="109"/>
    <x v="924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x v="34"/>
    <x v="907"/>
    <x v="927"/>
    <x v="2"/>
    <x v="569"/>
    <x v="92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x v="433"/>
    <x v="908"/>
    <x v="928"/>
    <x v="0"/>
    <x v="373"/>
    <x v="926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x v="103"/>
    <x v="909"/>
    <x v="929"/>
    <x v="0"/>
    <x v="109"/>
    <x v="927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x v="168"/>
    <x v="910"/>
    <x v="930"/>
    <x v="1"/>
    <x v="493"/>
    <x v="928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x v="83"/>
    <x v="911"/>
    <x v="931"/>
    <x v="0"/>
    <x v="570"/>
    <x v="929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x v="434"/>
    <x v="912"/>
    <x v="932"/>
    <x v="0"/>
    <x v="571"/>
    <x v="930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x v="184"/>
    <x v="913"/>
    <x v="933"/>
    <x v="0"/>
    <x v="483"/>
    <x v="931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x v="136"/>
    <x v="914"/>
    <x v="934"/>
    <x v="0"/>
    <x v="171"/>
    <x v="93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x v="151"/>
    <x v="915"/>
    <x v="935"/>
    <x v="3"/>
    <x v="415"/>
    <x v="933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x v="291"/>
    <x v="916"/>
    <x v="936"/>
    <x v="1"/>
    <x v="84"/>
    <x v="934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x v="0"/>
    <x v="297"/>
    <x v="298"/>
    <x v="0"/>
    <x v="49"/>
    <x v="298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x v="435"/>
    <x v="917"/>
    <x v="937"/>
    <x v="1"/>
    <x v="572"/>
    <x v="935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x v="436"/>
    <x v="918"/>
    <x v="938"/>
    <x v="3"/>
    <x v="428"/>
    <x v="936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x v="88"/>
    <x v="919"/>
    <x v="939"/>
    <x v="0"/>
    <x v="356"/>
    <x v="937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x v="142"/>
    <x v="920"/>
    <x v="940"/>
    <x v="1"/>
    <x v="573"/>
    <x v="93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x v="31"/>
    <x v="921"/>
    <x v="941"/>
    <x v="1"/>
    <x v="175"/>
    <x v="939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x v="437"/>
    <x v="922"/>
    <x v="942"/>
    <x v="0"/>
    <x v="268"/>
    <x v="940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x v="122"/>
    <x v="923"/>
    <x v="943"/>
    <x v="1"/>
    <x v="54"/>
    <x v="94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x v="65"/>
    <x v="924"/>
    <x v="944"/>
    <x v="1"/>
    <x v="192"/>
    <x v="942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x v="438"/>
    <x v="925"/>
    <x v="945"/>
    <x v="0"/>
    <x v="406"/>
    <x v="943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x v="20"/>
    <x v="926"/>
    <x v="946"/>
    <x v="0"/>
    <x v="12"/>
    <x v="944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x v="57"/>
    <x v="927"/>
    <x v="947"/>
    <x v="1"/>
    <x v="287"/>
    <x v="945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x v="136"/>
    <x v="928"/>
    <x v="948"/>
    <x v="1"/>
    <x v="574"/>
    <x v="94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x v="291"/>
    <x v="929"/>
    <x v="949"/>
    <x v="0"/>
    <x v="493"/>
    <x v="947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x v="41"/>
    <x v="930"/>
    <x v="950"/>
    <x v="1"/>
    <x v="287"/>
    <x v="948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x v="196"/>
    <x v="931"/>
    <x v="951"/>
    <x v="1"/>
    <x v="512"/>
    <x v="949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x v="12"/>
    <x v="932"/>
    <x v="952"/>
    <x v="1"/>
    <x v="242"/>
    <x v="950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x v="439"/>
    <x v="933"/>
    <x v="953"/>
    <x v="1"/>
    <x v="575"/>
    <x v="951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x v="166"/>
    <x v="934"/>
    <x v="954"/>
    <x v="1"/>
    <x v="493"/>
    <x v="95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x v="58"/>
    <x v="935"/>
    <x v="955"/>
    <x v="1"/>
    <x v="576"/>
    <x v="953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x v="309"/>
    <x v="936"/>
    <x v="956"/>
    <x v="0"/>
    <x v="577"/>
    <x v="954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x v="135"/>
    <x v="937"/>
    <x v="957"/>
    <x v="0"/>
    <x v="3"/>
    <x v="955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x v="440"/>
    <x v="938"/>
    <x v="958"/>
    <x v="1"/>
    <x v="578"/>
    <x v="956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x v="441"/>
    <x v="939"/>
    <x v="959"/>
    <x v="0"/>
    <x v="526"/>
    <x v="95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x v="126"/>
    <x v="940"/>
    <x v="960"/>
    <x v="1"/>
    <x v="235"/>
    <x v="958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x v="91"/>
    <x v="941"/>
    <x v="961"/>
    <x v="1"/>
    <x v="18"/>
    <x v="959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x v="220"/>
    <x v="942"/>
    <x v="962"/>
    <x v="1"/>
    <x v="382"/>
    <x v="960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x v="260"/>
    <x v="943"/>
    <x v="963"/>
    <x v="0"/>
    <x v="109"/>
    <x v="961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x v="67"/>
    <x v="944"/>
    <x v="964"/>
    <x v="1"/>
    <x v="45"/>
    <x v="96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x v="138"/>
    <x v="945"/>
    <x v="965"/>
    <x v="1"/>
    <x v="579"/>
    <x v="96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x v="442"/>
    <x v="946"/>
    <x v="966"/>
    <x v="0"/>
    <x v="580"/>
    <x v="964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x v="313"/>
    <x v="947"/>
    <x v="967"/>
    <x v="1"/>
    <x v="581"/>
    <x v="965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x v="44"/>
    <x v="948"/>
    <x v="968"/>
    <x v="0"/>
    <x v="51"/>
    <x v="966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x v="443"/>
    <x v="949"/>
    <x v="969"/>
    <x v="1"/>
    <x v="582"/>
    <x v="967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x v="191"/>
    <x v="950"/>
    <x v="970"/>
    <x v="1"/>
    <x v="345"/>
    <x v="968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x v="305"/>
    <x v="951"/>
    <x v="971"/>
    <x v="0"/>
    <x v="583"/>
    <x v="969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x v="75"/>
    <x v="952"/>
    <x v="972"/>
    <x v="0"/>
    <x v="45"/>
    <x v="970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x v="8"/>
    <x v="953"/>
    <x v="973"/>
    <x v="1"/>
    <x v="584"/>
    <x v="971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x v="151"/>
    <x v="802"/>
    <x v="974"/>
    <x v="0"/>
    <x v="251"/>
    <x v="972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x v="166"/>
    <x v="954"/>
    <x v="975"/>
    <x v="1"/>
    <x v="31"/>
    <x v="973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x v="75"/>
    <x v="955"/>
    <x v="976"/>
    <x v="0"/>
    <x v="251"/>
    <x v="974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x v="122"/>
    <x v="551"/>
    <x v="977"/>
    <x v="1"/>
    <x v="585"/>
    <x v="975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x v="33"/>
    <x v="956"/>
    <x v="978"/>
    <x v="1"/>
    <x v="227"/>
    <x v="976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x v="122"/>
    <x v="957"/>
    <x v="979"/>
    <x v="3"/>
    <x v="51"/>
    <x v="977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x v="444"/>
    <x v="958"/>
    <x v="980"/>
    <x v="0"/>
    <x v="586"/>
    <x v="978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x v="238"/>
    <x v="959"/>
    <x v="981"/>
    <x v="1"/>
    <x v="587"/>
    <x v="979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x v="47"/>
    <x v="960"/>
    <x v="982"/>
    <x v="0"/>
    <x v="192"/>
    <x v="980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x v="4"/>
    <x v="961"/>
    <x v="983"/>
    <x v="3"/>
    <x v="279"/>
    <x v="981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x v="445"/>
    <x v="962"/>
    <x v="984"/>
    <x v="0"/>
    <x v="82"/>
    <x v="982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x v="446"/>
    <x v="963"/>
    <x v="985"/>
    <x v="3"/>
    <x v="588"/>
    <x v="983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E8587-76D6-6441-BC1F-879579E9CD13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BC6CB-BBFE-5D43-851C-29AF40CA214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B347B-3AF8-384A-8CFB-C64BD7CB656F}" name="PivotTable4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BDD0-191D-6A43-8BA9-2BD31DF39F85}">
  <dimension ref="A1:F14"/>
  <sheetViews>
    <sheetView workbookViewId="0">
      <selection activeCell="D9" sqref="D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2">
      <c r="A5" s="7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2038</v>
      </c>
      <c r="E8">
        <v>4</v>
      </c>
      <c r="F8">
        <v>4</v>
      </c>
    </row>
    <row r="9" spans="1:6" x14ac:dyDescent="0.2">
      <c r="A9" s="7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08B2-92BF-294C-9B07-A37C19B88C2B}">
  <dimension ref="A1:F30"/>
  <sheetViews>
    <sheetView topLeftCell="A2" workbookViewId="0">
      <selection activeCell="A15" sqref="A1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2033</v>
      </c>
    </row>
    <row r="2" spans="1:6" x14ac:dyDescent="0.2">
      <c r="A2" s="6" t="s">
        <v>2031</v>
      </c>
      <c r="B2" t="s">
        <v>2033</v>
      </c>
    </row>
    <row r="4" spans="1:6" x14ac:dyDescent="0.2">
      <c r="A4" s="6" t="s">
        <v>2046</v>
      </c>
      <c r="B4" s="6" t="s">
        <v>2045</v>
      </c>
    </row>
    <row r="5" spans="1:6" x14ac:dyDescent="0.2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2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2048</v>
      </c>
      <c r="E7">
        <v>4</v>
      </c>
      <c r="F7">
        <v>4</v>
      </c>
    </row>
    <row r="8" spans="1:6" x14ac:dyDescent="0.2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2051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2061</v>
      </c>
      <c r="C20">
        <v>4</v>
      </c>
      <c r="E20">
        <v>4</v>
      </c>
      <c r="F20">
        <v>8</v>
      </c>
    </row>
    <row r="21" spans="1:6" x14ac:dyDescent="0.2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2066</v>
      </c>
      <c r="C25">
        <v>7</v>
      </c>
      <c r="E25">
        <v>14</v>
      </c>
      <c r="F25">
        <v>21</v>
      </c>
    </row>
    <row r="26" spans="1:6" x14ac:dyDescent="0.2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2070</v>
      </c>
      <c r="E29">
        <v>3</v>
      </c>
      <c r="F29">
        <v>3</v>
      </c>
    </row>
    <row r="30" spans="1:6" x14ac:dyDescent="0.2">
      <c r="A30" s="7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7CF3-0D0A-2544-8A1C-F696BC8DD12B}">
  <dimension ref="A1:E18"/>
  <sheetViews>
    <sheetView workbookViewId="0">
      <selection activeCell="L28" sqref="L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2033</v>
      </c>
    </row>
    <row r="2" spans="1:5" x14ac:dyDescent="0.2">
      <c r="A2" s="6" t="s">
        <v>2085</v>
      </c>
      <c r="B2" t="s">
        <v>2033</v>
      </c>
    </row>
    <row r="4" spans="1:5" x14ac:dyDescent="0.2">
      <c r="A4" s="6" t="s">
        <v>2046</v>
      </c>
      <c r="B4" s="6" t="s">
        <v>2045</v>
      </c>
    </row>
    <row r="5" spans="1:5" x14ac:dyDescent="0.2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2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2044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92AA5-7950-E546-9ADC-182E6FBB0EE2}">
  <dimension ref="A1:L13"/>
  <sheetViews>
    <sheetView workbookViewId="0">
      <selection activeCell="B2" sqref="B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12" x14ac:dyDescent="0.2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I1" s="1"/>
      <c r="J1" s="1"/>
      <c r="K1" s="1"/>
      <c r="L1" s="1"/>
    </row>
    <row r="2" spans="1:12" x14ac:dyDescent="0.2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0">
        <f>B2/$E2</f>
        <v>0.58823529411764708</v>
      </c>
      <c r="G2" s="10">
        <f t="shared" ref="G2:H2" si="0">C2/$E2</f>
        <v>0.39215686274509803</v>
      </c>
      <c r="H2" s="10">
        <f t="shared" si="0"/>
        <v>1.9607843137254902E-2</v>
      </c>
    </row>
    <row r="3" spans="1:12" x14ac:dyDescent="0.2">
      <c r="A3" t="s">
        <v>2095</v>
      </c>
      <c r="B3">
        <f>COUNTIFS(Crowdfunding!$D:$D,"&gt;=1000",Crowdfunding!$D:$D,"&lt;4999",Crowdfunding!$G:$G,"successful")</f>
        <v>191</v>
      </c>
      <c r="C3">
        <f>COUNTIFS(Crowdfunding!$D:$D,"&gt;=1000",Crowdfunding!$D:$D,"&lt;4999",Crowdfunding!$G:$G,"failed")</f>
        <v>38</v>
      </c>
      <c r="D3">
        <f>COUNTIFS(Crowdfunding!$D:$D,"&gt;=1000",Crowdfunding!$D:$D,"&lt;4999",Crowdfunding!$G:$G,"canceled")</f>
        <v>2</v>
      </c>
      <c r="E3">
        <f t="shared" ref="E3:E13" si="1">SUM(B3:D3)</f>
        <v>231</v>
      </c>
      <c r="F3" s="10">
        <f t="shared" ref="F3:F13" si="2">B3/$E3</f>
        <v>0.82683982683982682</v>
      </c>
      <c r="G3" s="10">
        <f t="shared" ref="G3:G13" si="3">C3/$E3</f>
        <v>0.16450216450216451</v>
      </c>
      <c r="H3" s="10">
        <f t="shared" ref="H3:H13" si="4">D3/$E3</f>
        <v>8.658008658008658E-3</v>
      </c>
    </row>
    <row r="4" spans="1:12" x14ac:dyDescent="0.2">
      <c r="A4" t="s">
        <v>2096</v>
      </c>
      <c r="B4">
        <f>COUNTIFS(Crowdfunding!$D:$D,"&gt;=5000",Crowdfunding!$D:$D,"&lt;9999",Crowdfunding!$G:$G,"successful")</f>
        <v>164</v>
      </c>
      <c r="C4">
        <f>COUNTIFS(Crowdfunding!$D:$D,"&gt;=5000",Crowdfunding!$D:$D,"&lt;9999",Crowdfunding!$G:$G,"failed")</f>
        <v>126</v>
      </c>
      <c r="D4">
        <f>COUNTIFS(Crowdfunding!$D:$D,"&gt;=5000",Crowdfunding!$D:$D,"&lt;9999",Crowdfunding!$G:$G,"canceled")</f>
        <v>25</v>
      </c>
      <c r="E4">
        <f t="shared" si="1"/>
        <v>315</v>
      </c>
      <c r="F4" s="10">
        <f t="shared" si="2"/>
        <v>0.52063492063492067</v>
      </c>
      <c r="G4" s="10">
        <f t="shared" si="3"/>
        <v>0.4</v>
      </c>
      <c r="H4" s="10">
        <f t="shared" si="4"/>
        <v>7.9365079365079361E-2</v>
      </c>
    </row>
    <row r="5" spans="1:12" x14ac:dyDescent="0.2">
      <c r="A5" t="s">
        <v>2097</v>
      </c>
      <c r="B5">
        <f>COUNTIFS(Crowdfunding!$D:$D,"&gt;=10000",Crowdfunding!$D:$D,"&lt;14999",Crowdfunding!$G:$G,"successful")</f>
        <v>4</v>
      </c>
      <c r="C5">
        <f>COUNTIFS(Crowdfunding!$D:$D,"&gt;=10000",Crowdfunding!$D:$D,"&lt;14999",Crowdfunding!$G:$G,"failed")</f>
        <v>5</v>
      </c>
      <c r="D5">
        <f>COUNTIFS(Crowdfunding!$D:$D,"&gt;=10000",Crowdfunding!$D:$D,"&lt;14999",Crowdfunding!$G:$G,"canceled")</f>
        <v>0</v>
      </c>
      <c r="E5">
        <f t="shared" si="1"/>
        <v>9</v>
      </c>
      <c r="F5" s="10">
        <f t="shared" si="2"/>
        <v>0.44444444444444442</v>
      </c>
      <c r="G5" s="10">
        <f t="shared" si="3"/>
        <v>0.55555555555555558</v>
      </c>
      <c r="H5" s="10">
        <f t="shared" si="4"/>
        <v>0</v>
      </c>
    </row>
    <row r="6" spans="1:12" x14ac:dyDescent="0.2">
      <c r="A6" t="s">
        <v>2098</v>
      </c>
      <c r="B6">
        <f>COUNTIFS(Crowdfunding!$D:$D,"&gt;=15000",Crowdfunding!$D:$D,"&lt;19999",Crowdfunding!$G:$G,"successful")</f>
        <v>10</v>
      </c>
      <c r="C6">
        <f>COUNTIFS(Crowdfunding!$D:$D,"&gt;=15000",Crowdfunding!$D:$D,"&lt;19999",Crowdfunding!$G:$G,"failed")</f>
        <v>0</v>
      </c>
      <c r="D6">
        <f>COUNTIFS(Crowdfunding!$D:$D,"&gt;=15000",Crowdfunding!$D:$D,"&lt;19999",Crowdfunding!$G:$G,"canceled")</f>
        <v>0</v>
      </c>
      <c r="E6">
        <f t="shared" si="1"/>
        <v>10</v>
      </c>
      <c r="F6" s="10">
        <f t="shared" si="2"/>
        <v>1</v>
      </c>
      <c r="G6" s="10">
        <f t="shared" si="3"/>
        <v>0</v>
      </c>
      <c r="H6" s="10">
        <f t="shared" si="4"/>
        <v>0</v>
      </c>
    </row>
    <row r="7" spans="1:12" x14ac:dyDescent="0.2">
      <c r="A7" t="s">
        <v>2099</v>
      </c>
      <c r="B7">
        <f>COUNTIFS(Crowdfunding!$D:$D,"&gt;=20000",Crowdfunding!$D:$D,"&lt;24999",Crowdfunding!$G:$G,"successful")</f>
        <v>7</v>
      </c>
      <c r="C7">
        <f>COUNTIFS(Crowdfunding!$D:$D,"&gt;=20000",Crowdfunding!$D:$D,"&lt;24999",Crowdfunding!$G:$G,"failed")</f>
        <v>0</v>
      </c>
      <c r="D7">
        <f>COUNTIFS(Crowdfunding!$D:$D,"&gt;=20000",Crowdfunding!$D:$D,"&lt;24999",Crowdfunding!$G:$G,"canceled")</f>
        <v>0</v>
      </c>
      <c r="E7">
        <f t="shared" si="1"/>
        <v>7</v>
      </c>
      <c r="F7" s="10">
        <f t="shared" si="2"/>
        <v>1</v>
      </c>
      <c r="G7" s="10">
        <f t="shared" si="3"/>
        <v>0</v>
      </c>
      <c r="H7" s="10">
        <f t="shared" si="4"/>
        <v>0</v>
      </c>
    </row>
    <row r="8" spans="1:12" x14ac:dyDescent="0.2">
      <c r="A8" t="s">
        <v>2100</v>
      </c>
      <c r="B8">
        <f>COUNTIFS(Crowdfunding!$D:$D,"&gt;=25000",Crowdfunding!$D:$D,"&lt;29999",Crowdfunding!$G:$G,"successful")</f>
        <v>11</v>
      </c>
      <c r="C8">
        <f>COUNTIFS(Crowdfunding!$D:$D,"&gt;=25000",Crowdfunding!$D:$D,"&lt;29999",Crowdfunding!$G:$G,"failed")</f>
        <v>3</v>
      </c>
      <c r="D8">
        <f>COUNTIFS(Crowdfunding!$D:$D,"&gt;=25000",Crowdfunding!$D:$D,"&lt;29999",Crowdfunding!$G:$G,"canceled")</f>
        <v>0</v>
      </c>
      <c r="E8">
        <f t="shared" si="1"/>
        <v>14</v>
      </c>
      <c r="F8" s="10">
        <f t="shared" si="2"/>
        <v>0.7857142857142857</v>
      </c>
      <c r="G8" s="10">
        <f t="shared" si="3"/>
        <v>0.21428571428571427</v>
      </c>
      <c r="H8" s="10">
        <f t="shared" si="4"/>
        <v>0</v>
      </c>
    </row>
    <row r="9" spans="1:12" x14ac:dyDescent="0.2">
      <c r="A9" t="s">
        <v>2101</v>
      </c>
      <c r="B9">
        <f>COUNTIFS(Crowdfunding!$D:$D,"&gt;=30000",Crowdfunding!$D:$D,"&lt;34999",Crowdfunding!$G:$G,"successful")</f>
        <v>7</v>
      </c>
      <c r="C9">
        <f>COUNTIFS(Crowdfunding!$D:$D,"&gt;=30000",Crowdfunding!$D:$D,"&lt;34999",Crowdfunding!$G:$G,"failed")</f>
        <v>0</v>
      </c>
      <c r="D9">
        <f>COUNTIFS(Crowdfunding!$D:$D,"&gt;=30000",Crowdfunding!$D:$D,"&lt;34999",Crowdfunding!$G:$G,"canceled")</f>
        <v>0</v>
      </c>
      <c r="E9">
        <f t="shared" si="1"/>
        <v>7</v>
      </c>
      <c r="F9" s="10">
        <f t="shared" si="2"/>
        <v>1</v>
      </c>
      <c r="G9" s="10">
        <f t="shared" si="3"/>
        <v>0</v>
      </c>
      <c r="H9" s="10">
        <f t="shared" si="4"/>
        <v>0</v>
      </c>
    </row>
    <row r="10" spans="1:12" x14ac:dyDescent="0.2">
      <c r="A10" t="s">
        <v>2102</v>
      </c>
      <c r="B10">
        <f>COUNTIFS(Crowdfunding!$D:$D,"&gt;=35000",Crowdfunding!$D:$D,"&lt;39999",Crowdfunding!$G:$G,"successful")</f>
        <v>8</v>
      </c>
      <c r="C10">
        <f>COUNTIFS(Crowdfunding!$D:$D,"&gt;=35000",Crowdfunding!$D:$D,"&lt;39999",Crowdfunding!$G:$G,"failed")</f>
        <v>3</v>
      </c>
      <c r="D10">
        <f>COUNTIFS(Crowdfunding!$D:$D,"&gt;=35000",Crowdfunding!$D:$D,"&lt;39999",Crowdfunding!$G:$G,"canceled")</f>
        <v>1</v>
      </c>
      <c r="E10">
        <f t="shared" si="1"/>
        <v>12</v>
      </c>
      <c r="F10" s="10">
        <f t="shared" si="2"/>
        <v>0.66666666666666663</v>
      </c>
      <c r="G10" s="10">
        <f t="shared" si="3"/>
        <v>0.25</v>
      </c>
      <c r="H10" s="10">
        <f t="shared" si="4"/>
        <v>8.3333333333333329E-2</v>
      </c>
    </row>
    <row r="11" spans="1:12" x14ac:dyDescent="0.2">
      <c r="A11" t="s">
        <v>2103</v>
      </c>
      <c r="B11">
        <f>COUNTIFS(Crowdfunding!$D:$D,"&gt;=40000",Crowdfunding!$D:$D,"&lt;44999",Crowdfunding!$G:$G,"successful")</f>
        <v>11</v>
      </c>
      <c r="C11">
        <f>COUNTIFS(Crowdfunding!$D:$D,"&gt;=40000",Crowdfunding!$D:$D,"&lt;44999",Crowdfunding!$G:$G,"failed")</f>
        <v>3</v>
      </c>
      <c r="D11">
        <f>COUNTIFS(Crowdfunding!$D:$D,"&gt;=40000",Crowdfunding!$D:$D,"&lt;44999",Crowdfunding!$G:$G,"canceled")</f>
        <v>0</v>
      </c>
      <c r="E11">
        <f t="shared" si="1"/>
        <v>14</v>
      </c>
      <c r="F11" s="10">
        <f t="shared" si="2"/>
        <v>0.7857142857142857</v>
      </c>
      <c r="G11" s="10">
        <f t="shared" si="3"/>
        <v>0.21428571428571427</v>
      </c>
      <c r="H11" s="10">
        <f t="shared" si="4"/>
        <v>0</v>
      </c>
    </row>
    <row r="12" spans="1:12" x14ac:dyDescent="0.2">
      <c r="A12" t="s">
        <v>2104</v>
      </c>
      <c r="B12">
        <f>COUNTIFS(Crowdfunding!$D:$D,"&gt;=45000",Crowdfunding!$D:$D,"&lt;49999",Crowdfunding!$G:$G,"successful")</f>
        <v>8</v>
      </c>
      <c r="C12">
        <f>COUNTIFS(Crowdfunding!$D:$D,"&gt;=45000",Crowdfunding!$D:$D,"&lt;49999",Crowdfunding!$G:$G,"failed")</f>
        <v>3</v>
      </c>
      <c r="D12">
        <f>COUNTIFS(Crowdfunding!$D:$D,"&gt;=45000",Crowdfunding!$D:$D,"&lt;49999",Crowdfunding!$G:$G,"canceled")</f>
        <v>0</v>
      </c>
      <c r="E12">
        <f t="shared" si="1"/>
        <v>11</v>
      </c>
      <c r="F12" s="10">
        <f t="shared" si="2"/>
        <v>0.72727272727272729</v>
      </c>
      <c r="G12" s="10">
        <f t="shared" si="3"/>
        <v>0.27272727272727271</v>
      </c>
      <c r="H12" s="10">
        <f t="shared" si="4"/>
        <v>0</v>
      </c>
    </row>
    <row r="13" spans="1:12" x14ac:dyDescent="0.2">
      <c r="A13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1"/>
        <v>305</v>
      </c>
      <c r="F13" s="10">
        <f t="shared" si="2"/>
        <v>0.3737704918032787</v>
      </c>
      <c r="G13" s="10">
        <f t="shared" si="3"/>
        <v>0.53442622950819674</v>
      </c>
      <c r="H13" s="10">
        <f t="shared" si="4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75DA-F07C-6D47-B38E-68F67E676A38}">
  <dimension ref="B1:J566"/>
  <sheetViews>
    <sheetView workbookViewId="0">
      <selection activeCell="D21" sqref="D21"/>
    </sheetView>
  </sheetViews>
  <sheetFormatPr baseColWidth="10" defaultRowHeight="16" x14ac:dyDescent="0.2"/>
  <sheetData>
    <row r="1" spans="2:10" ht="17" thickBot="1" x14ac:dyDescent="0.25">
      <c r="F1" s="1" t="s">
        <v>4</v>
      </c>
      <c r="G1" s="1" t="s">
        <v>5</v>
      </c>
      <c r="I1" s="1" t="s">
        <v>4</v>
      </c>
      <c r="J1" s="1" t="s">
        <v>5</v>
      </c>
    </row>
    <row r="2" spans="2:10" x14ac:dyDescent="0.2">
      <c r="B2" s="12"/>
      <c r="C2" s="13" t="s">
        <v>20</v>
      </c>
      <c r="D2" s="22" t="s">
        <v>14</v>
      </c>
      <c r="E2" s="21"/>
      <c r="F2" t="s">
        <v>20</v>
      </c>
      <c r="G2">
        <v>158</v>
      </c>
      <c r="I2" t="s">
        <v>14</v>
      </c>
      <c r="J2">
        <v>0</v>
      </c>
    </row>
    <row r="3" spans="2:10" x14ac:dyDescent="0.2">
      <c r="B3" s="19" t="s">
        <v>2106</v>
      </c>
      <c r="C3" s="15">
        <f>AVERAGE(G:G)</f>
        <v>851.14690265486729</v>
      </c>
      <c r="D3" s="16">
        <f>AVERAGE(J:J)</f>
        <v>585.61538461538464</v>
      </c>
      <c r="E3" s="15"/>
      <c r="F3" t="s">
        <v>20</v>
      </c>
      <c r="G3">
        <v>1425</v>
      </c>
      <c r="I3" t="s">
        <v>14</v>
      </c>
      <c r="J3">
        <v>24</v>
      </c>
    </row>
    <row r="4" spans="2:10" x14ac:dyDescent="0.2">
      <c r="B4" s="14" t="s">
        <v>2107</v>
      </c>
      <c r="C4" s="15">
        <f>MEDIAN(G:G)</f>
        <v>201</v>
      </c>
      <c r="D4" s="16">
        <f>MEDIAN(J:J)</f>
        <v>114.5</v>
      </c>
      <c r="E4" s="15"/>
      <c r="F4" t="s">
        <v>20</v>
      </c>
      <c r="G4">
        <v>174</v>
      </c>
      <c r="I4" t="s">
        <v>14</v>
      </c>
      <c r="J4">
        <v>53</v>
      </c>
    </row>
    <row r="5" spans="2:10" x14ac:dyDescent="0.2">
      <c r="B5" s="19" t="s">
        <v>2108</v>
      </c>
      <c r="C5" s="15">
        <f>MIN(G:G)</f>
        <v>16</v>
      </c>
      <c r="D5" s="16">
        <f>MIN(J:J)</f>
        <v>0</v>
      </c>
      <c r="E5" s="15"/>
      <c r="F5" t="s">
        <v>20</v>
      </c>
      <c r="G5">
        <v>227</v>
      </c>
      <c r="I5" t="s">
        <v>14</v>
      </c>
      <c r="J5">
        <v>18</v>
      </c>
    </row>
    <row r="6" spans="2:10" x14ac:dyDescent="0.2">
      <c r="B6" s="19" t="s">
        <v>2109</v>
      </c>
      <c r="C6" s="15">
        <f>MAX(G:G)</f>
        <v>7295</v>
      </c>
      <c r="D6" s="16">
        <f>MAX(J:J)</f>
        <v>6080</v>
      </c>
      <c r="E6" s="15"/>
      <c r="F6" t="s">
        <v>20</v>
      </c>
      <c r="G6">
        <v>220</v>
      </c>
      <c r="I6" t="s">
        <v>14</v>
      </c>
      <c r="J6">
        <v>44</v>
      </c>
    </row>
    <row r="7" spans="2:10" x14ac:dyDescent="0.2">
      <c r="B7" s="14" t="s">
        <v>2110</v>
      </c>
      <c r="C7" s="15">
        <f>_xlfn.VAR.P(G:G)</f>
        <v>1603373.7324019109</v>
      </c>
      <c r="D7" s="16">
        <f>_xlfn.VAR.P(J:J)</f>
        <v>921574.68174133555</v>
      </c>
      <c r="E7" s="15"/>
      <c r="F7" t="s">
        <v>20</v>
      </c>
      <c r="G7">
        <v>98</v>
      </c>
      <c r="I7" t="s">
        <v>14</v>
      </c>
      <c r="J7">
        <v>27</v>
      </c>
    </row>
    <row r="8" spans="2:10" ht="17" thickBot="1" x14ac:dyDescent="0.25">
      <c r="B8" s="20" t="s">
        <v>2111</v>
      </c>
      <c r="C8" s="17">
        <f>_xlfn.STDEV.P(G:G)</f>
        <v>1266.2439466397898</v>
      </c>
      <c r="D8" s="18">
        <f>_xlfn.STDEV.P(J:J)</f>
        <v>959.98681331637863</v>
      </c>
      <c r="E8" s="15"/>
      <c r="F8" t="s">
        <v>20</v>
      </c>
      <c r="G8">
        <v>100</v>
      </c>
      <c r="I8" t="s">
        <v>14</v>
      </c>
      <c r="J8">
        <v>55</v>
      </c>
    </row>
    <row r="9" spans="2:10" x14ac:dyDescent="0.2">
      <c r="F9" t="s">
        <v>20</v>
      </c>
      <c r="G9">
        <v>1249</v>
      </c>
      <c r="I9" t="s">
        <v>14</v>
      </c>
      <c r="J9">
        <v>200</v>
      </c>
    </row>
    <row r="10" spans="2:10" x14ac:dyDescent="0.2">
      <c r="F10" t="s">
        <v>20</v>
      </c>
      <c r="G10">
        <v>1396</v>
      </c>
      <c r="I10" t="s">
        <v>14</v>
      </c>
      <c r="J10">
        <v>452</v>
      </c>
    </row>
    <row r="11" spans="2:10" x14ac:dyDescent="0.2">
      <c r="B11" s="11"/>
      <c r="F11" t="s">
        <v>20</v>
      </c>
      <c r="G11">
        <v>890</v>
      </c>
      <c r="I11" t="s">
        <v>14</v>
      </c>
      <c r="J11">
        <v>674</v>
      </c>
    </row>
    <row r="12" spans="2:10" x14ac:dyDescent="0.2">
      <c r="F12" t="s">
        <v>20</v>
      </c>
      <c r="G12">
        <v>142</v>
      </c>
      <c r="I12" t="s">
        <v>14</v>
      </c>
      <c r="J12">
        <v>558</v>
      </c>
    </row>
    <row r="13" spans="2:10" x14ac:dyDescent="0.2">
      <c r="F13" t="s">
        <v>20</v>
      </c>
      <c r="G13">
        <v>2673</v>
      </c>
      <c r="I13" t="s">
        <v>14</v>
      </c>
      <c r="J13">
        <v>15</v>
      </c>
    </row>
    <row r="14" spans="2:10" x14ac:dyDescent="0.2">
      <c r="F14" t="s">
        <v>20</v>
      </c>
      <c r="G14">
        <v>163</v>
      </c>
      <c r="I14" t="s">
        <v>14</v>
      </c>
      <c r="J14">
        <v>2307</v>
      </c>
    </row>
    <row r="15" spans="2:10" x14ac:dyDescent="0.2">
      <c r="F15" t="s">
        <v>20</v>
      </c>
      <c r="G15">
        <v>2220</v>
      </c>
      <c r="I15" t="s">
        <v>14</v>
      </c>
      <c r="J15">
        <v>88</v>
      </c>
    </row>
    <row r="16" spans="2:10" x14ac:dyDescent="0.2">
      <c r="F16" t="s">
        <v>20</v>
      </c>
      <c r="G16">
        <v>1606</v>
      </c>
      <c r="I16" t="s">
        <v>14</v>
      </c>
      <c r="J16">
        <v>48</v>
      </c>
    </row>
    <row r="17" spans="6:10" x14ac:dyDescent="0.2">
      <c r="F17" t="s">
        <v>20</v>
      </c>
      <c r="G17">
        <v>129</v>
      </c>
      <c r="I17" t="s">
        <v>14</v>
      </c>
      <c r="J17">
        <v>1</v>
      </c>
    </row>
    <row r="18" spans="6:10" x14ac:dyDescent="0.2">
      <c r="F18" t="s">
        <v>20</v>
      </c>
      <c r="G18">
        <v>226</v>
      </c>
      <c r="I18" t="s">
        <v>14</v>
      </c>
      <c r="J18">
        <v>1467</v>
      </c>
    </row>
    <row r="19" spans="6:10" x14ac:dyDescent="0.2">
      <c r="F19" t="s">
        <v>20</v>
      </c>
      <c r="G19">
        <v>5419</v>
      </c>
      <c r="I19" t="s">
        <v>14</v>
      </c>
      <c r="J19">
        <v>75</v>
      </c>
    </row>
    <row r="20" spans="6:10" x14ac:dyDescent="0.2">
      <c r="F20" t="s">
        <v>20</v>
      </c>
      <c r="G20">
        <v>165</v>
      </c>
      <c r="I20" t="s">
        <v>14</v>
      </c>
      <c r="J20">
        <v>120</v>
      </c>
    </row>
    <row r="21" spans="6:10" x14ac:dyDescent="0.2">
      <c r="F21" t="s">
        <v>20</v>
      </c>
      <c r="G21">
        <v>1965</v>
      </c>
      <c r="I21" t="s">
        <v>14</v>
      </c>
      <c r="J21">
        <v>2253</v>
      </c>
    </row>
    <row r="22" spans="6:10" x14ac:dyDescent="0.2">
      <c r="F22" t="s">
        <v>20</v>
      </c>
      <c r="G22">
        <v>16</v>
      </c>
      <c r="I22" t="s">
        <v>14</v>
      </c>
      <c r="J22">
        <v>5</v>
      </c>
    </row>
    <row r="23" spans="6:10" x14ac:dyDescent="0.2">
      <c r="F23" t="s">
        <v>20</v>
      </c>
      <c r="G23">
        <v>107</v>
      </c>
      <c r="I23" t="s">
        <v>14</v>
      </c>
      <c r="J23">
        <v>38</v>
      </c>
    </row>
    <row r="24" spans="6:10" x14ac:dyDescent="0.2">
      <c r="F24" t="s">
        <v>20</v>
      </c>
      <c r="G24">
        <v>134</v>
      </c>
      <c r="I24" t="s">
        <v>14</v>
      </c>
      <c r="J24">
        <v>12</v>
      </c>
    </row>
    <row r="25" spans="6:10" x14ac:dyDescent="0.2">
      <c r="F25" t="s">
        <v>20</v>
      </c>
      <c r="G25">
        <v>198</v>
      </c>
      <c r="I25" t="s">
        <v>14</v>
      </c>
      <c r="J25">
        <v>1684</v>
      </c>
    </row>
    <row r="26" spans="6:10" x14ac:dyDescent="0.2">
      <c r="F26" t="s">
        <v>20</v>
      </c>
      <c r="G26">
        <v>111</v>
      </c>
      <c r="I26" t="s">
        <v>14</v>
      </c>
      <c r="J26">
        <v>56</v>
      </c>
    </row>
    <row r="27" spans="6:10" x14ac:dyDescent="0.2">
      <c r="F27" t="s">
        <v>20</v>
      </c>
      <c r="G27">
        <v>222</v>
      </c>
      <c r="I27" t="s">
        <v>14</v>
      </c>
      <c r="J27">
        <v>838</v>
      </c>
    </row>
    <row r="28" spans="6:10" x14ac:dyDescent="0.2">
      <c r="F28" t="s">
        <v>20</v>
      </c>
      <c r="G28">
        <v>6212</v>
      </c>
      <c r="I28" t="s">
        <v>14</v>
      </c>
      <c r="J28">
        <v>1000</v>
      </c>
    </row>
    <row r="29" spans="6:10" x14ac:dyDescent="0.2">
      <c r="F29" t="s">
        <v>20</v>
      </c>
      <c r="G29">
        <v>98</v>
      </c>
      <c r="I29" t="s">
        <v>14</v>
      </c>
      <c r="J29">
        <v>1482</v>
      </c>
    </row>
    <row r="30" spans="6:10" x14ac:dyDescent="0.2">
      <c r="F30" t="s">
        <v>20</v>
      </c>
      <c r="G30">
        <v>92</v>
      </c>
      <c r="I30" t="s">
        <v>14</v>
      </c>
      <c r="J30">
        <v>106</v>
      </c>
    </row>
    <row r="31" spans="6:10" x14ac:dyDescent="0.2">
      <c r="F31" t="s">
        <v>20</v>
      </c>
      <c r="G31">
        <v>149</v>
      </c>
      <c r="I31" t="s">
        <v>14</v>
      </c>
      <c r="J31">
        <v>679</v>
      </c>
    </row>
    <row r="32" spans="6:10" x14ac:dyDescent="0.2">
      <c r="F32" t="s">
        <v>20</v>
      </c>
      <c r="G32">
        <v>2431</v>
      </c>
      <c r="I32" t="s">
        <v>14</v>
      </c>
      <c r="J32">
        <v>1220</v>
      </c>
    </row>
    <row r="33" spans="6:10" x14ac:dyDescent="0.2">
      <c r="F33" t="s">
        <v>20</v>
      </c>
      <c r="G33">
        <v>303</v>
      </c>
      <c r="I33" t="s">
        <v>14</v>
      </c>
      <c r="J33">
        <v>1</v>
      </c>
    </row>
    <row r="34" spans="6:10" x14ac:dyDescent="0.2">
      <c r="F34" t="s">
        <v>20</v>
      </c>
      <c r="G34">
        <v>209</v>
      </c>
      <c r="I34" t="s">
        <v>14</v>
      </c>
      <c r="J34">
        <v>37</v>
      </c>
    </row>
    <row r="35" spans="6:10" x14ac:dyDescent="0.2">
      <c r="F35" t="s">
        <v>20</v>
      </c>
      <c r="G35">
        <v>131</v>
      </c>
      <c r="I35" t="s">
        <v>14</v>
      </c>
      <c r="J35">
        <v>60</v>
      </c>
    </row>
    <row r="36" spans="6:10" x14ac:dyDescent="0.2">
      <c r="F36" t="s">
        <v>20</v>
      </c>
      <c r="G36">
        <v>164</v>
      </c>
      <c r="I36" t="s">
        <v>14</v>
      </c>
      <c r="J36">
        <v>296</v>
      </c>
    </row>
    <row r="37" spans="6:10" x14ac:dyDescent="0.2">
      <c r="F37" t="s">
        <v>20</v>
      </c>
      <c r="G37">
        <v>201</v>
      </c>
      <c r="I37" t="s">
        <v>14</v>
      </c>
      <c r="J37">
        <v>3304</v>
      </c>
    </row>
    <row r="38" spans="6:10" x14ac:dyDescent="0.2">
      <c r="F38" t="s">
        <v>20</v>
      </c>
      <c r="G38">
        <v>211</v>
      </c>
      <c r="I38" t="s">
        <v>14</v>
      </c>
      <c r="J38">
        <v>73</v>
      </c>
    </row>
    <row r="39" spans="6:10" x14ac:dyDescent="0.2">
      <c r="F39" t="s">
        <v>20</v>
      </c>
      <c r="G39">
        <v>128</v>
      </c>
      <c r="I39" t="s">
        <v>14</v>
      </c>
      <c r="J39">
        <v>3387</v>
      </c>
    </row>
    <row r="40" spans="6:10" x14ac:dyDescent="0.2">
      <c r="F40" t="s">
        <v>20</v>
      </c>
      <c r="G40">
        <v>1600</v>
      </c>
      <c r="I40" t="s">
        <v>14</v>
      </c>
      <c r="J40">
        <v>662</v>
      </c>
    </row>
    <row r="41" spans="6:10" x14ac:dyDescent="0.2">
      <c r="F41" t="s">
        <v>20</v>
      </c>
      <c r="G41">
        <v>249</v>
      </c>
      <c r="I41" t="s">
        <v>14</v>
      </c>
      <c r="J41">
        <v>774</v>
      </c>
    </row>
    <row r="42" spans="6:10" x14ac:dyDescent="0.2">
      <c r="F42" t="s">
        <v>20</v>
      </c>
      <c r="G42">
        <v>236</v>
      </c>
      <c r="I42" t="s">
        <v>14</v>
      </c>
      <c r="J42">
        <v>672</v>
      </c>
    </row>
    <row r="43" spans="6:10" x14ac:dyDescent="0.2">
      <c r="F43" t="s">
        <v>20</v>
      </c>
      <c r="G43">
        <v>4065</v>
      </c>
      <c r="I43" t="s">
        <v>14</v>
      </c>
      <c r="J43">
        <v>940</v>
      </c>
    </row>
    <row r="44" spans="6:10" x14ac:dyDescent="0.2">
      <c r="F44" t="s">
        <v>20</v>
      </c>
      <c r="G44">
        <v>246</v>
      </c>
      <c r="I44" t="s">
        <v>14</v>
      </c>
      <c r="J44">
        <v>117</v>
      </c>
    </row>
    <row r="45" spans="6:10" x14ac:dyDescent="0.2">
      <c r="F45" t="s">
        <v>20</v>
      </c>
      <c r="G45">
        <v>2475</v>
      </c>
      <c r="I45" t="s">
        <v>14</v>
      </c>
      <c r="J45">
        <v>115</v>
      </c>
    </row>
    <row r="46" spans="6:10" x14ac:dyDescent="0.2">
      <c r="F46" t="s">
        <v>20</v>
      </c>
      <c r="G46">
        <v>76</v>
      </c>
      <c r="I46" t="s">
        <v>14</v>
      </c>
      <c r="J46">
        <v>326</v>
      </c>
    </row>
    <row r="47" spans="6:10" x14ac:dyDescent="0.2">
      <c r="F47" t="s">
        <v>20</v>
      </c>
      <c r="G47">
        <v>54</v>
      </c>
      <c r="I47" t="s">
        <v>14</v>
      </c>
      <c r="J47">
        <v>1</v>
      </c>
    </row>
    <row r="48" spans="6:10" x14ac:dyDescent="0.2">
      <c r="F48" t="s">
        <v>20</v>
      </c>
      <c r="G48">
        <v>88</v>
      </c>
      <c r="I48" t="s">
        <v>14</v>
      </c>
      <c r="J48">
        <v>1467</v>
      </c>
    </row>
    <row r="49" spans="6:10" x14ac:dyDescent="0.2">
      <c r="F49" t="s">
        <v>20</v>
      </c>
      <c r="G49">
        <v>85</v>
      </c>
      <c r="I49" t="s">
        <v>14</v>
      </c>
      <c r="J49">
        <v>5681</v>
      </c>
    </row>
    <row r="50" spans="6:10" x14ac:dyDescent="0.2">
      <c r="F50" t="s">
        <v>20</v>
      </c>
      <c r="G50">
        <v>170</v>
      </c>
      <c r="I50" t="s">
        <v>14</v>
      </c>
      <c r="J50">
        <v>1059</v>
      </c>
    </row>
    <row r="51" spans="6:10" x14ac:dyDescent="0.2">
      <c r="F51" t="s">
        <v>20</v>
      </c>
      <c r="G51">
        <v>330</v>
      </c>
      <c r="I51" t="s">
        <v>14</v>
      </c>
      <c r="J51">
        <v>1194</v>
      </c>
    </row>
    <row r="52" spans="6:10" x14ac:dyDescent="0.2">
      <c r="F52" t="s">
        <v>20</v>
      </c>
      <c r="G52">
        <v>127</v>
      </c>
      <c r="I52" t="s">
        <v>14</v>
      </c>
      <c r="J52">
        <v>30</v>
      </c>
    </row>
    <row r="53" spans="6:10" x14ac:dyDescent="0.2">
      <c r="F53" t="s">
        <v>20</v>
      </c>
      <c r="G53">
        <v>411</v>
      </c>
      <c r="I53" t="s">
        <v>14</v>
      </c>
      <c r="J53">
        <v>75</v>
      </c>
    </row>
    <row r="54" spans="6:10" x14ac:dyDescent="0.2">
      <c r="F54" t="s">
        <v>20</v>
      </c>
      <c r="G54">
        <v>180</v>
      </c>
      <c r="I54" t="s">
        <v>14</v>
      </c>
      <c r="J54">
        <v>955</v>
      </c>
    </row>
    <row r="55" spans="6:10" x14ac:dyDescent="0.2">
      <c r="F55" t="s">
        <v>20</v>
      </c>
      <c r="G55">
        <v>374</v>
      </c>
      <c r="I55" t="s">
        <v>14</v>
      </c>
      <c r="J55">
        <v>67</v>
      </c>
    </row>
    <row r="56" spans="6:10" x14ac:dyDescent="0.2">
      <c r="F56" t="s">
        <v>20</v>
      </c>
      <c r="G56">
        <v>71</v>
      </c>
      <c r="I56" t="s">
        <v>14</v>
      </c>
      <c r="J56">
        <v>5</v>
      </c>
    </row>
    <row r="57" spans="6:10" x14ac:dyDescent="0.2">
      <c r="F57" t="s">
        <v>20</v>
      </c>
      <c r="G57">
        <v>203</v>
      </c>
      <c r="I57" t="s">
        <v>14</v>
      </c>
      <c r="J57">
        <v>26</v>
      </c>
    </row>
    <row r="58" spans="6:10" x14ac:dyDescent="0.2">
      <c r="F58" t="s">
        <v>20</v>
      </c>
      <c r="G58">
        <v>113</v>
      </c>
      <c r="I58" t="s">
        <v>14</v>
      </c>
      <c r="J58">
        <v>1130</v>
      </c>
    </row>
    <row r="59" spans="6:10" x14ac:dyDescent="0.2">
      <c r="F59" t="s">
        <v>20</v>
      </c>
      <c r="G59">
        <v>96</v>
      </c>
      <c r="I59" t="s">
        <v>14</v>
      </c>
      <c r="J59">
        <v>782</v>
      </c>
    </row>
    <row r="60" spans="6:10" x14ac:dyDescent="0.2">
      <c r="F60" t="s">
        <v>20</v>
      </c>
      <c r="G60">
        <v>498</v>
      </c>
      <c r="I60" t="s">
        <v>14</v>
      </c>
      <c r="J60">
        <v>210</v>
      </c>
    </row>
    <row r="61" spans="6:10" x14ac:dyDescent="0.2">
      <c r="F61" t="s">
        <v>20</v>
      </c>
      <c r="G61">
        <v>180</v>
      </c>
      <c r="I61" t="s">
        <v>14</v>
      </c>
      <c r="J61">
        <v>136</v>
      </c>
    </row>
    <row r="62" spans="6:10" x14ac:dyDescent="0.2">
      <c r="F62" t="s">
        <v>20</v>
      </c>
      <c r="G62">
        <v>27</v>
      </c>
      <c r="I62" t="s">
        <v>14</v>
      </c>
      <c r="J62">
        <v>86</v>
      </c>
    </row>
    <row r="63" spans="6:10" x14ac:dyDescent="0.2">
      <c r="F63" t="s">
        <v>20</v>
      </c>
      <c r="G63">
        <v>2331</v>
      </c>
      <c r="I63" t="s">
        <v>14</v>
      </c>
      <c r="J63">
        <v>19</v>
      </c>
    </row>
    <row r="64" spans="6:10" x14ac:dyDescent="0.2">
      <c r="F64" t="s">
        <v>20</v>
      </c>
      <c r="G64">
        <v>113</v>
      </c>
      <c r="I64" t="s">
        <v>14</v>
      </c>
      <c r="J64">
        <v>886</v>
      </c>
    </row>
    <row r="65" spans="6:10" x14ac:dyDescent="0.2">
      <c r="F65" t="s">
        <v>20</v>
      </c>
      <c r="G65">
        <v>164</v>
      </c>
      <c r="I65" t="s">
        <v>14</v>
      </c>
      <c r="J65">
        <v>35</v>
      </c>
    </row>
    <row r="66" spans="6:10" x14ac:dyDescent="0.2">
      <c r="F66" t="s">
        <v>20</v>
      </c>
      <c r="G66">
        <v>164</v>
      </c>
      <c r="I66" t="s">
        <v>14</v>
      </c>
      <c r="J66">
        <v>24</v>
      </c>
    </row>
    <row r="67" spans="6:10" x14ac:dyDescent="0.2">
      <c r="F67" t="s">
        <v>20</v>
      </c>
      <c r="G67">
        <v>336</v>
      </c>
      <c r="I67" t="s">
        <v>14</v>
      </c>
      <c r="J67">
        <v>86</v>
      </c>
    </row>
    <row r="68" spans="6:10" x14ac:dyDescent="0.2">
      <c r="F68" t="s">
        <v>20</v>
      </c>
      <c r="G68">
        <v>1917</v>
      </c>
      <c r="I68" t="s">
        <v>14</v>
      </c>
      <c r="J68">
        <v>243</v>
      </c>
    </row>
    <row r="69" spans="6:10" x14ac:dyDescent="0.2">
      <c r="F69" t="s">
        <v>20</v>
      </c>
      <c r="G69">
        <v>95</v>
      </c>
      <c r="I69" t="s">
        <v>14</v>
      </c>
      <c r="J69">
        <v>65</v>
      </c>
    </row>
    <row r="70" spans="6:10" x14ac:dyDescent="0.2">
      <c r="F70" t="s">
        <v>20</v>
      </c>
      <c r="G70">
        <v>147</v>
      </c>
      <c r="I70" t="s">
        <v>14</v>
      </c>
      <c r="J70">
        <v>100</v>
      </c>
    </row>
    <row r="71" spans="6:10" x14ac:dyDescent="0.2">
      <c r="F71" t="s">
        <v>20</v>
      </c>
      <c r="G71">
        <v>86</v>
      </c>
      <c r="I71" t="s">
        <v>14</v>
      </c>
      <c r="J71">
        <v>168</v>
      </c>
    </row>
    <row r="72" spans="6:10" x14ac:dyDescent="0.2">
      <c r="F72" t="s">
        <v>20</v>
      </c>
      <c r="G72">
        <v>83</v>
      </c>
      <c r="I72" t="s">
        <v>14</v>
      </c>
      <c r="J72">
        <v>13</v>
      </c>
    </row>
    <row r="73" spans="6:10" x14ac:dyDescent="0.2">
      <c r="F73" t="s">
        <v>20</v>
      </c>
      <c r="G73">
        <v>676</v>
      </c>
      <c r="I73" t="s">
        <v>14</v>
      </c>
      <c r="J73">
        <v>1</v>
      </c>
    </row>
    <row r="74" spans="6:10" x14ac:dyDescent="0.2">
      <c r="F74" t="s">
        <v>20</v>
      </c>
      <c r="G74">
        <v>361</v>
      </c>
      <c r="I74" t="s">
        <v>14</v>
      </c>
      <c r="J74">
        <v>40</v>
      </c>
    </row>
    <row r="75" spans="6:10" x14ac:dyDescent="0.2">
      <c r="F75" t="s">
        <v>20</v>
      </c>
      <c r="G75">
        <v>131</v>
      </c>
      <c r="I75" t="s">
        <v>14</v>
      </c>
      <c r="J75">
        <v>226</v>
      </c>
    </row>
    <row r="76" spans="6:10" x14ac:dyDescent="0.2">
      <c r="F76" t="s">
        <v>20</v>
      </c>
      <c r="G76">
        <v>126</v>
      </c>
      <c r="I76" t="s">
        <v>14</v>
      </c>
      <c r="J76">
        <v>1625</v>
      </c>
    </row>
    <row r="77" spans="6:10" x14ac:dyDescent="0.2">
      <c r="F77" t="s">
        <v>20</v>
      </c>
      <c r="G77">
        <v>275</v>
      </c>
      <c r="I77" t="s">
        <v>14</v>
      </c>
      <c r="J77">
        <v>143</v>
      </c>
    </row>
    <row r="78" spans="6:10" x14ac:dyDescent="0.2">
      <c r="F78" t="s">
        <v>20</v>
      </c>
      <c r="G78">
        <v>67</v>
      </c>
      <c r="I78" t="s">
        <v>14</v>
      </c>
      <c r="J78">
        <v>934</v>
      </c>
    </row>
    <row r="79" spans="6:10" x14ac:dyDescent="0.2">
      <c r="F79" t="s">
        <v>20</v>
      </c>
      <c r="G79">
        <v>154</v>
      </c>
      <c r="I79" t="s">
        <v>14</v>
      </c>
      <c r="J79">
        <v>17</v>
      </c>
    </row>
    <row r="80" spans="6:10" x14ac:dyDescent="0.2">
      <c r="F80" t="s">
        <v>20</v>
      </c>
      <c r="G80">
        <v>1782</v>
      </c>
      <c r="I80" t="s">
        <v>14</v>
      </c>
      <c r="J80">
        <v>2179</v>
      </c>
    </row>
    <row r="81" spans="6:10" x14ac:dyDescent="0.2">
      <c r="F81" t="s">
        <v>20</v>
      </c>
      <c r="G81">
        <v>903</v>
      </c>
      <c r="I81" t="s">
        <v>14</v>
      </c>
      <c r="J81">
        <v>931</v>
      </c>
    </row>
    <row r="82" spans="6:10" x14ac:dyDescent="0.2">
      <c r="F82" t="s">
        <v>20</v>
      </c>
      <c r="G82">
        <v>94</v>
      </c>
      <c r="I82" t="s">
        <v>14</v>
      </c>
      <c r="J82">
        <v>92</v>
      </c>
    </row>
    <row r="83" spans="6:10" x14ac:dyDescent="0.2">
      <c r="F83" t="s">
        <v>20</v>
      </c>
      <c r="G83">
        <v>180</v>
      </c>
      <c r="I83" t="s">
        <v>14</v>
      </c>
      <c r="J83">
        <v>57</v>
      </c>
    </row>
    <row r="84" spans="6:10" x14ac:dyDescent="0.2">
      <c r="F84" t="s">
        <v>20</v>
      </c>
      <c r="G84">
        <v>533</v>
      </c>
      <c r="I84" t="s">
        <v>14</v>
      </c>
      <c r="J84">
        <v>41</v>
      </c>
    </row>
    <row r="85" spans="6:10" x14ac:dyDescent="0.2">
      <c r="F85" t="s">
        <v>20</v>
      </c>
      <c r="G85">
        <v>2443</v>
      </c>
      <c r="I85" t="s">
        <v>14</v>
      </c>
      <c r="J85">
        <v>1</v>
      </c>
    </row>
    <row r="86" spans="6:10" x14ac:dyDescent="0.2">
      <c r="F86" t="s">
        <v>20</v>
      </c>
      <c r="G86">
        <v>89</v>
      </c>
      <c r="I86" t="s">
        <v>14</v>
      </c>
      <c r="J86">
        <v>101</v>
      </c>
    </row>
    <row r="87" spans="6:10" x14ac:dyDescent="0.2">
      <c r="F87" t="s">
        <v>20</v>
      </c>
      <c r="G87">
        <v>159</v>
      </c>
      <c r="I87" t="s">
        <v>14</v>
      </c>
      <c r="J87">
        <v>1335</v>
      </c>
    </row>
    <row r="88" spans="6:10" x14ac:dyDescent="0.2">
      <c r="F88" t="s">
        <v>20</v>
      </c>
      <c r="G88">
        <v>50</v>
      </c>
      <c r="I88" t="s">
        <v>14</v>
      </c>
      <c r="J88">
        <v>15</v>
      </c>
    </row>
    <row r="89" spans="6:10" x14ac:dyDescent="0.2">
      <c r="F89" t="s">
        <v>20</v>
      </c>
      <c r="G89">
        <v>186</v>
      </c>
      <c r="I89" t="s">
        <v>14</v>
      </c>
      <c r="J89">
        <v>454</v>
      </c>
    </row>
    <row r="90" spans="6:10" x14ac:dyDescent="0.2">
      <c r="F90" t="s">
        <v>20</v>
      </c>
      <c r="G90">
        <v>1071</v>
      </c>
      <c r="I90" t="s">
        <v>14</v>
      </c>
      <c r="J90">
        <v>3182</v>
      </c>
    </row>
    <row r="91" spans="6:10" x14ac:dyDescent="0.2">
      <c r="F91" t="s">
        <v>20</v>
      </c>
      <c r="G91">
        <v>117</v>
      </c>
      <c r="I91" t="s">
        <v>14</v>
      </c>
      <c r="J91">
        <v>15</v>
      </c>
    </row>
    <row r="92" spans="6:10" x14ac:dyDescent="0.2">
      <c r="F92" t="s">
        <v>20</v>
      </c>
      <c r="G92">
        <v>70</v>
      </c>
      <c r="I92" t="s">
        <v>14</v>
      </c>
      <c r="J92">
        <v>133</v>
      </c>
    </row>
    <row r="93" spans="6:10" x14ac:dyDescent="0.2">
      <c r="F93" t="s">
        <v>20</v>
      </c>
      <c r="G93">
        <v>135</v>
      </c>
      <c r="I93" t="s">
        <v>14</v>
      </c>
      <c r="J93">
        <v>2062</v>
      </c>
    </row>
    <row r="94" spans="6:10" x14ac:dyDescent="0.2">
      <c r="F94" t="s">
        <v>20</v>
      </c>
      <c r="G94">
        <v>768</v>
      </c>
      <c r="I94" t="s">
        <v>14</v>
      </c>
      <c r="J94">
        <v>29</v>
      </c>
    </row>
    <row r="95" spans="6:10" x14ac:dyDescent="0.2">
      <c r="F95" t="s">
        <v>20</v>
      </c>
      <c r="G95">
        <v>199</v>
      </c>
      <c r="I95" t="s">
        <v>14</v>
      </c>
      <c r="J95">
        <v>132</v>
      </c>
    </row>
    <row r="96" spans="6:10" x14ac:dyDescent="0.2">
      <c r="F96" t="s">
        <v>20</v>
      </c>
      <c r="G96">
        <v>107</v>
      </c>
      <c r="I96" t="s">
        <v>14</v>
      </c>
      <c r="J96">
        <v>137</v>
      </c>
    </row>
    <row r="97" spans="6:10" x14ac:dyDescent="0.2">
      <c r="F97" t="s">
        <v>20</v>
      </c>
      <c r="G97">
        <v>195</v>
      </c>
      <c r="I97" t="s">
        <v>14</v>
      </c>
      <c r="J97">
        <v>908</v>
      </c>
    </row>
    <row r="98" spans="6:10" x14ac:dyDescent="0.2">
      <c r="F98" t="s">
        <v>20</v>
      </c>
      <c r="G98">
        <v>3376</v>
      </c>
      <c r="I98" t="s">
        <v>14</v>
      </c>
      <c r="J98">
        <v>10</v>
      </c>
    </row>
    <row r="99" spans="6:10" x14ac:dyDescent="0.2">
      <c r="F99" t="s">
        <v>20</v>
      </c>
      <c r="G99">
        <v>41</v>
      </c>
      <c r="I99" t="s">
        <v>14</v>
      </c>
      <c r="J99">
        <v>1910</v>
      </c>
    </row>
    <row r="100" spans="6:10" x14ac:dyDescent="0.2">
      <c r="F100" t="s">
        <v>20</v>
      </c>
      <c r="G100">
        <v>1821</v>
      </c>
      <c r="I100" t="s">
        <v>14</v>
      </c>
      <c r="J100">
        <v>38</v>
      </c>
    </row>
    <row r="101" spans="6:10" x14ac:dyDescent="0.2">
      <c r="F101" t="s">
        <v>20</v>
      </c>
      <c r="G101">
        <v>164</v>
      </c>
      <c r="I101" t="s">
        <v>14</v>
      </c>
      <c r="J101">
        <v>104</v>
      </c>
    </row>
    <row r="102" spans="6:10" x14ac:dyDescent="0.2">
      <c r="F102" t="s">
        <v>20</v>
      </c>
      <c r="G102">
        <v>157</v>
      </c>
      <c r="I102" t="s">
        <v>14</v>
      </c>
      <c r="J102">
        <v>49</v>
      </c>
    </row>
    <row r="103" spans="6:10" x14ac:dyDescent="0.2">
      <c r="F103" t="s">
        <v>20</v>
      </c>
      <c r="G103">
        <v>246</v>
      </c>
      <c r="I103" t="s">
        <v>14</v>
      </c>
      <c r="J103">
        <v>1</v>
      </c>
    </row>
    <row r="104" spans="6:10" x14ac:dyDescent="0.2">
      <c r="F104" t="s">
        <v>20</v>
      </c>
      <c r="G104">
        <v>1396</v>
      </c>
      <c r="I104" t="s">
        <v>14</v>
      </c>
      <c r="J104">
        <v>245</v>
      </c>
    </row>
    <row r="105" spans="6:10" x14ac:dyDescent="0.2">
      <c r="F105" t="s">
        <v>20</v>
      </c>
      <c r="G105">
        <v>2506</v>
      </c>
      <c r="I105" t="s">
        <v>14</v>
      </c>
      <c r="J105">
        <v>32</v>
      </c>
    </row>
    <row r="106" spans="6:10" x14ac:dyDescent="0.2">
      <c r="F106" t="s">
        <v>20</v>
      </c>
      <c r="G106">
        <v>244</v>
      </c>
      <c r="I106" t="s">
        <v>14</v>
      </c>
      <c r="J106">
        <v>7</v>
      </c>
    </row>
    <row r="107" spans="6:10" x14ac:dyDescent="0.2">
      <c r="F107" t="s">
        <v>20</v>
      </c>
      <c r="G107">
        <v>146</v>
      </c>
      <c r="I107" t="s">
        <v>14</v>
      </c>
      <c r="J107">
        <v>803</v>
      </c>
    </row>
    <row r="108" spans="6:10" x14ac:dyDescent="0.2">
      <c r="F108" t="s">
        <v>20</v>
      </c>
      <c r="G108">
        <v>1267</v>
      </c>
      <c r="I108" t="s">
        <v>14</v>
      </c>
      <c r="J108">
        <v>16</v>
      </c>
    </row>
    <row r="109" spans="6:10" x14ac:dyDescent="0.2">
      <c r="F109" t="s">
        <v>20</v>
      </c>
      <c r="G109">
        <v>1561</v>
      </c>
      <c r="I109" t="s">
        <v>14</v>
      </c>
      <c r="J109">
        <v>31</v>
      </c>
    </row>
    <row r="110" spans="6:10" x14ac:dyDescent="0.2">
      <c r="F110" t="s">
        <v>20</v>
      </c>
      <c r="G110">
        <v>48</v>
      </c>
      <c r="I110" t="s">
        <v>14</v>
      </c>
      <c r="J110">
        <v>108</v>
      </c>
    </row>
    <row r="111" spans="6:10" x14ac:dyDescent="0.2">
      <c r="F111" t="s">
        <v>20</v>
      </c>
      <c r="G111">
        <v>2739</v>
      </c>
      <c r="I111" t="s">
        <v>14</v>
      </c>
      <c r="J111">
        <v>30</v>
      </c>
    </row>
    <row r="112" spans="6:10" x14ac:dyDescent="0.2">
      <c r="F112" t="s">
        <v>20</v>
      </c>
      <c r="G112">
        <v>3537</v>
      </c>
      <c r="I112" t="s">
        <v>14</v>
      </c>
      <c r="J112">
        <v>17</v>
      </c>
    </row>
    <row r="113" spans="6:10" x14ac:dyDescent="0.2">
      <c r="F113" t="s">
        <v>20</v>
      </c>
      <c r="G113">
        <v>2107</v>
      </c>
      <c r="I113" t="s">
        <v>14</v>
      </c>
      <c r="J113">
        <v>80</v>
      </c>
    </row>
    <row r="114" spans="6:10" x14ac:dyDescent="0.2">
      <c r="F114" t="s">
        <v>20</v>
      </c>
      <c r="G114">
        <v>3318</v>
      </c>
      <c r="I114" t="s">
        <v>14</v>
      </c>
      <c r="J114">
        <v>2468</v>
      </c>
    </row>
    <row r="115" spans="6:10" x14ac:dyDescent="0.2">
      <c r="F115" t="s">
        <v>20</v>
      </c>
      <c r="G115">
        <v>340</v>
      </c>
      <c r="I115" t="s">
        <v>14</v>
      </c>
      <c r="J115">
        <v>26</v>
      </c>
    </row>
    <row r="116" spans="6:10" x14ac:dyDescent="0.2">
      <c r="F116" t="s">
        <v>20</v>
      </c>
      <c r="G116">
        <v>1442</v>
      </c>
      <c r="I116" t="s">
        <v>14</v>
      </c>
      <c r="J116">
        <v>73</v>
      </c>
    </row>
    <row r="117" spans="6:10" x14ac:dyDescent="0.2">
      <c r="F117" t="s">
        <v>20</v>
      </c>
      <c r="G117">
        <v>126</v>
      </c>
      <c r="I117" t="s">
        <v>14</v>
      </c>
      <c r="J117">
        <v>128</v>
      </c>
    </row>
    <row r="118" spans="6:10" x14ac:dyDescent="0.2">
      <c r="F118" t="s">
        <v>20</v>
      </c>
      <c r="G118">
        <v>524</v>
      </c>
      <c r="I118" t="s">
        <v>14</v>
      </c>
      <c r="J118">
        <v>33</v>
      </c>
    </row>
    <row r="119" spans="6:10" x14ac:dyDescent="0.2">
      <c r="F119" t="s">
        <v>20</v>
      </c>
      <c r="G119">
        <v>1989</v>
      </c>
      <c r="I119" t="s">
        <v>14</v>
      </c>
      <c r="J119">
        <v>1072</v>
      </c>
    </row>
    <row r="120" spans="6:10" x14ac:dyDescent="0.2">
      <c r="F120" t="s">
        <v>20</v>
      </c>
      <c r="G120">
        <v>157</v>
      </c>
      <c r="I120" t="s">
        <v>14</v>
      </c>
      <c r="J120">
        <v>393</v>
      </c>
    </row>
    <row r="121" spans="6:10" x14ac:dyDescent="0.2">
      <c r="F121" t="s">
        <v>20</v>
      </c>
      <c r="G121">
        <v>4498</v>
      </c>
      <c r="I121" t="s">
        <v>14</v>
      </c>
      <c r="J121">
        <v>1257</v>
      </c>
    </row>
    <row r="122" spans="6:10" x14ac:dyDescent="0.2">
      <c r="F122" t="s">
        <v>20</v>
      </c>
      <c r="G122">
        <v>80</v>
      </c>
      <c r="I122" t="s">
        <v>14</v>
      </c>
      <c r="J122">
        <v>328</v>
      </c>
    </row>
    <row r="123" spans="6:10" x14ac:dyDescent="0.2">
      <c r="F123" t="s">
        <v>20</v>
      </c>
      <c r="G123">
        <v>43</v>
      </c>
      <c r="I123" t="s">
        <v>14</v>
      </c>
      <c r="J123">
        <v>147</v>
      </c>
    </row>
    <row r="124" spans="6:10" x14ac:dyDescent="0.2">
      <c r="F124" t="s">
        <v>20</v>
      </c>
      <c r="G124">
        <v>2053</v>
      </c>
      <c r="I124" t="s">
        <v>14</v>
      </c>
      <c r="J124">
        <v>830</v>
      </c>
    </row>
    <row r="125" spans="6:10" x14ac:dyDescent="0.2">
      <c r="F125" t="s">
        <v>20</v>
      </c>
      <c r="G125">
        <v>168</v>
      </c>
      <c r="I125" t="s">
        <v>14</v>
      </c>
      <c r="J125">
        <v>331</v>
      </c>
    </row>
    <row r="126" spans="6:10" x14ac:dyDescent="0.2">
      <c r="F126" t="s">
        <v>20</v>
      </c>
      <c r="G126">
        <v>4289</v>
      </c>
      <c r="I126" t="s">
        <v>14</v>
      </c>
      <c r="J126">
        <v>25</v>
      </c>
    </row>
    <row r="127" spans="6:10" x14ac:dyDescent="0.2">
      <c r="F127" t="s">
        <v>20</v>
      </c>
      <c r="G127">
        <v>165</v>
      </c>
      <c r="I127" t="s">
        <v>14</v>
      </c>
      <c r="J127">
        <v>3483</v>
      </c>
    </row>
    <row r="128" spans="6:10" x14ac:dyDescent="0.2">
      <c r="F128" t="s">
        <v>20</v>
      </c>
      <c r="G128">
        <v>1815</v>
      </c>
      <c r="I128" t="s">
        <v>14</v>
      </c>
      <c r="J128">
        <v>923</v>
      </c>
    </row>
    <row r="129" spans="6:10" x14ac:dyDescent="0.2">
      <c r="F129" t="s">
        <v>20</v>
      </c>
      <c r="G129">
        <v>397</v>
      </c>
      <c r="I129" t="s">
        <v>14</v>
      </c>
      <c r="J129">
        <v>1</v>
      </c>
    </row>
    <row r="130" spans="6:10" x14ac:dyDescent="0.2">
      <c r="F130" t="s">
        <v>20</v>
      </c>
      <c r="G130">
        <v>1539</v>
      </c>
      <c r="I130" t="s">
        <v>14</v>
      </c>
      <c r="J130">
        <v>33</v>
      </c>
    </row>
    <row r="131" spans="6:10" x14ac:dyDescent="0.2">
      <c r="F131" t="s">
        <v>20</v>
      </c>
      <c r="G131">
        <v>138</v>
      </c>
      <c r="I131" t="s">
        <v>14</v>
      </c>
      <c r="J131">
        <v>40</v>
      </c>
    </row>
    <row r="132" spans="6:10" x14ac:dyDescent="0.2">
      <c r="F132" t="s">
        <v>20</v>
      </c>
      <c r="G132">
        <v>3594</v>
      </c>
      <c r="I132" t="s">
        <v>14</v>
      </c>
      <c r="J132">
        <v>23</v>
      </c>
    </row>
    <row r="133" spans="6:10" x14ac:dyDescent="0.2">
      <c r="F133" t="s">
        <v>20</v>
      </c>
      <c r="G133">
        <v>5880</v>
      </c>
      <c r="I133" t="s">
        <v>14</v>
      </c>
      <c r="J133">
        <v>75</v>
      </c>
    </row>
    <row r="134" spans="6:10" x14ac:dyDescent="0.2">
      <c r="F134" t="s">
        <v>20</v>
      </c>
      <c r="G134">
        <v>112</v>
      </c>
      <c r="I134" t="s">
        <v>14</v>
      </c>
      <c r="J134">
        <v>2176</v>
      </c>
    </row>
    <row r="135" spans="6:10" x14ac:dyDescent="0.2">
      <c r="F135" t="s">
        <v>20</v>
      </c>
      <c r="G135">
        <v>943</v>
      </c>
      <c r="I135" t="s">
        <v>14</v>
      </c>
      <c r="J135">
        <v>441</v>
      </c>
    </row>
    <row r="136" spans="6:10" x14ac:dyDescent="0.2">
      <c r="F136" t="s">
        <v>20</v>
      </c>
      <c r="G136">
        <v>2468</v>
      </c>
      <c r="I136" t="s">
        <v>14</v>
      </c>
      <c r="J136">
        <v>25</v>
      </c>
    </row>
    <row r="137" spans="6:10" x14ac:dyDescent="0.2">
      <c r="F137" t="s">
        <v>20</v>
      </c>
      <c r="G137">
        <v>2551</v>
      </c>
      <c r="I137" t="s">
        <v>14</v>
      </c>
      <c r="J137">
        <v>127</v>
      </c>
    </row>
    <row r="138" spans="6:10" x14ac:dyDescent="0.2">
      <c r="F138" t="s">
        <v>20</v>
      </c>
      <c r="G138">
        <v>101</v>
      </c>
      <c r="I138" t="s">
        <v>14</v>
      </c>
      <c r="J138">
        <v>355</v>
      </c>
    </row>
    <row r="139" spans="6:10" x14ac:dyDescent="0.2">
      <c r="F139" t="s">
        <v>20</v>
      </c>
      <c r="G139">
        <v>92</v>
      </c>
      <c r="I139" t="s">
        <v>14</v>
      </c>
      <c r="J139">
        <v>44</v>
      </c>
    </row>
    <row r="140" spans="6:10" x14ac:dyDescent="0.2">
      <c r="F140" t="s">
        <v>20</v>
      </c>
      <c r="G140">
        <v>62</v>
      </c>
      <c r="I140" t="s">
        <v>14</v>
      </c>
      <c r="J140">
        <v>67</v>
      </c>
    </row>
    <row r="141" spans="6:10" x14ac:dyDescent="0.2">
      <c r="F141" t="s">
        <v>20</v>
      </c>
      <c r="G141">
        <v>149</v>
      </c>
      <c r="I141" t="s">
        <v>14</v>
      </c>
      <c r="J141">
        <v>1068</v>
      </c>
    </row>
    <row r="142" spans="6:10" x14ac:dyDescent="0.2">
      <c r="F142" t="s">
        <v>20</v>
      </c>
      <c r="G142">
        <v>329</v>
      </c>
      <c r="I142" t="s">
        <v>14</v>
      </c>
      <c r="J142">
        <v>424</v>
      </c>
    </row>
    <row r="143" spans="6:10" x14ac:dyDescent="0.2">
      <c r="F143" t="s">
        <v>20</v>
      </c>
      <c r="G143">
        <v>97</v>
      </c>
      <c r="I143" t="s">
        <v>14</v>
      </c>
      <c r="J143">
        <v>151</v>
      </c>
    </row>
    <row r="144" spans="6:10" x14ac:dyDescent="0.2">
      <c r="F144" t="s">
        <v>20</v>
      </c>
      <c r="G144">
        <v>1784</v>
      </c>
      <c r="I144" t="s">
        <v>14</v>
      </c>
      <c r="J144">
        <v>1608</v>
      </c>
    </row>
    <row r="145" spans="6:10" x14ac:dyDescent="0.2">
      <c r="F145" t="s">
        <v>20</v>
      </c>
      <c r="G145">
        <v>1684</v>
      </c>
      <c r="I145" t="s">
        <v>14</v>
      </c>
      <c r="J145">
        <v>941</v>
      </c>
    </row>
    <row r="146" spans="6:10" x14ac:dyDescent="0.2">
      <c r="F146" t="s">
        <v>20</v>
      </c>
      <c r="G146">
        <v>250</v>
      </c>
      <c r="I146" t="s">
        <v>14</v>
      </c>
      <c r="J146">
        <v>1</v>
      </c>
    </row>
    <row r="147" spans="6:10" x14ac:dyDescent="0.2">
      <c r="F147" t="s">
        <v>20</v>
      </c>
      <c r="G147">
        <v>238</v>
      </c>
      <c r="I147" t="s">
        <v>14</v>
      </c>
      <c r="J147">
        <v>40</v>
      </c>
    </row>
    <row r="148" spans="6:10" x14ac:dyDescent="0.2">
      <c r="F148" t="s">
        <v>20</v>
      </c>
      <c r="G148">
        <v>53</v>
      </c>
      <c r="I148" t="s">
        <v>14</v>
      </c>
      <c r="J148">
        <v>3015</v>
      </c>
    </row>
    <row r="149" spans="6:10" x14ac:dyDescent="0.2">
      <c r="F149" t="s">
        <v>20</v>
      </c>
      <c r="G149">
        <v>214</v>
      </c>
      <c r="I149" t="s">
        <v>14</v>
      </c>
      <c r="J149">
        <v>435</v>
      </c>
    </row>
    <row r="150" spans="6:10" x14ac:dyDescent="0.2">
      <c r="F150" t="s">
        <v>20</v>
      </c>
      <c r="G150">
        <v>222</v>
      </c>
      <c r="I150" t="s">
        <v>14</v>
      </c>
      <c r="J150">
        <v>714</v>
      </c>
    </row>
    <row r="151" spans="6:10" x14ac:dyDescent="0.2">
      <c r="F151" t="s">
        <v>20</v>
      </c>
      <c r="G151">
        <v>1884</v>
      </c>
      <c r="I151" t="s">
        <v>14</v>
      </c>
      <c r="J151">
        <v>5497</v>
      </c>
    </row>
    <row r="152" spans="6:10" x14ac:dyDescent="0.2">
      <c r="F152" t="s">
        <v>20</v>
      </c>
      <c r="G152">
        <v>218</v>
      </c>
      <c r="I152" t="s">
        <v>14</v>
      </c>
      <c r="J152">
        <v>418</v>
      </c>
    </row>
    <row r="153" spans="6:10" x14ac:dyDescent="0.2">
      <c r="F153" t="s">
        <v>20</v>
      </c>
      <c r="G153">
        <v>6465</v>
      </c>
      <c r="I153" t="s">
        <v>14</v>
      </c>
      <c r="J153">
        <v>1439</v>
      </c>
    </row>
    <row r="154" spans="6:10" x14ac:dyDescent="0.2">
      <c r="F154" t="s">
        <v>20</v>
      </c>
      <c r="G154">
        <v>59</v>
      </c>
      <c r="I154" t="s">
        <v>14</v>
      </c>
      <c r="J154">
        <v>15</v>
      </c>
    </row>
    <row r="155" spans="6:10" x14ac:dyDescent="0.2">
      <c r="F155" t="s">
        <v>20</v>
      </c>
      <c r="G155">
        <v>88</v>
      </c>
      <c r="I155" t="s">
        <v>14</v>
      </c>
      <c r="J155">
        <v>1999</v>
      </c>
    </row>
    <row r="156" spans="6:10" x14ac:dyDescent="0.2">
      <c r="F156" t="s">
        <v>20</v>
      </c>
      <c r="G156">
        <v>1697</v>
      </c>
      <c r="I156" t="s">
        <v>14</v>
      </c>
      <c r="J156">
        <v>118</v>
      </c>
    </row>
    <row r="157" spans="6:10" x14ac:dyDescent="0.2">
      <c r="F157" t="s">
        <v>20</v>
      </c>
      <c r="G157">
        <v>92</v>
      </c>
      <c r="I157" t="s">
        <v>14</v>
      </c>
      <c r="J157">
        <v>162</v>
      </c>
    </row>
    <row r="158" spans="6:10" x14ac:dyDescent="0.2">
      <c r="F158" t="s">
        <v>20</v>
      </c>
      <c r="G158">
        <v>186</v>
      </c>
      <c r="I158" t="s">
        <v>14</v>
      </c>
      <c r="J158">
        <v>83</v>
      </c>
    </row>
    <row r="159" spans="6:10" x14ac:dyDescent="0.2">
      <c r="F159" t="s">
        <v>20</v>
      </c>
      <c r="G159">
        <v>138</v>
      </c>
      <c r="I159" t="s">
        <v>14</v>
      </c>
      <c r="J159">
        <v>747</v>
      </c>
    </row>
    <row r="160" spans="6:10" x14ac:dyDescent="0.2">
      <c r="F160" t="s">
        <v>20</v>
      </c>
      <c r="G160">
        <v>261</v>
      </c>
      <c r="I160" t="s">
        <v>14</v>
      </c>
      <c r="J160">
        <v>84</v>
      </c>
    </row>
    <row r="161" spans="6:10" x14ac:dyDescent="0.2">
      <c r="F161" t="s">
        <v>20</v>
      </c>
      <c r="G161">
        <v>107</v>
      </c>
      <c r="I161" t="s">
        <v>14</v>
      </c>
      <c r="J161">
        <v>91</v>
      </c>
    </row>
    <row r="162" spans="6:10" x14ac:dyDescent="0.2">
      <c r="F162" t="s">
        <v>20</v>
      </c>
      <c r="G162">
        <v>199</v>
      </c>
      <c r="I162" t="s">
        <v>14</v>
      </c>
      <c r="J162">
        <v>792</v>
      </c>
    </row>
    <row r="163" spans="6:10" x14ac:dyDescent="0.2">
      <c r="F163" t="s">
        <v>20</v>
      </c>
      <c r="G163">
        <v>5512</v>
      </c>
      <c r="I163" t="s">
        <v>14</v>
      </c>
      <c r="J163">
        <v>32</v>
      </c>
    </row>
    <row r="164" spans="6:10" x14ac:dyDescent="0.2">
      <c r="F164" t="s">
        <v>20</v>
      </c>
      <c r="G164">
        <v>86</v>
      </c>
      <c r="I164" t="s">
        <v>14</v>
      </c>
      <c r="J164">
        <v>186</v>
      </c>
    </row>
    <row r="165" spans="6:10" x14ac:dyDescent="0.2">
      <c r="F165" t="s">
        <v>20</v>
      </c>
      <c r="G165">
        <v>2768</v>
      </c>
      <c r="I165" t="s">
        <v>14</v>
      </c>
      <c r="J165">
        <v>605</v>
      </c>
    </row>
    <row r="166" spans="6:10" x14ac:dyDescent="0.2">
      <c r="F166" t="s">
        <v>20</v>
      </c>
      <c r="G166">
        <v>48</v>
      </c>
      <c r="I166" t="s">
        <v>14</v>
      </c>
      <c r="J166">
        <v>1</v>
      </c>
    </row>
    <row r="167" spans="6:10" x14ac:dyDescent="0.2">
      <c r="F167" t="s">
        <v>20</v>
      </c>
      <c r="G167">
        <v>87</v>
      </c>
      <c r="I167" t="s">
        <v>14</v>
      </c>
      <c r="J167">
        <v>31</v>
      </c>
    </row>
    <row r="168" spans="6:10" x14ac:dyDescent="0.2">
      <c r="F168" t="s">
        <v>20</v>
      </c>
      <c r="G168">
        <v>1894</v>
      </c>
      <c r="I168" t="s">
        <v>14</v>
      </c>
      <c r="J168">
        <v>1181</v>
      </c>
    </row>
    <row r="169" spans="6:10" x14ac:dyDescent="0.2">
      <c r="F169" t="s">
        <v>20</v>
      </c>
      <c r="G169">
        <v>282</v>
      </c>
      <c r="I169" t="s">
        <v>14</v>
      </c>
      <c r="J169">
        <v>39</v>
      </c>
    </row>
    <row r="170" spans="6:10" x14ac:dyDescent="0.2">
      <c r="F170" t="s">
        <v>20</v>
      </c>
      <c r="G170">
        <v>116</v>
      </c>
      <c r="I170" t="s">
        <v>14</v>
      </c>
      <c r="J170">
        <v>46</v>
      </c>
    </row>
    <row r="171" spans="6:10" x14ac:dyDescent="0.2">
      <c r="F171" t="s">
        <v>20</v>
      </c>
      <c r="G171">
        <v>83</v>
      </c>
      <c r="I171" t="s">
        <v>14</v>
      </c>
      <c r="J171">
        <v>105</v>
      </c>
    </row>
    <row r="172" spans="6:10" x14ac:dyDescent="0.2">
      <c r="F172" t="s">
        <v>20</v>
      </c>
      <c r="G172">
        <v>91</v>
      </c>
      <c r="I172" t="s">
        <v>14</v>
      </c>
      <c r="J172">
        <v>535</v>
      </c>
    </row>
    <row r="173" spans="6:10" x14ac:dyDescent="0.2">
      <c r="F173" t="s">
        <v>20</v>
      </c>
      <c r="G173">
        <v>546</v>
      </c>
      <c r="I173" t="s">
        <v>14</v>
      </c>
      <c r="J173">
        <v>16</v>
      </c>
    </row>
    <row r="174" spans="6:10" x14ac:dyDescent="0.2">
      <c r="F174" t="s">
        <v>20</v>
      </c>
      <c r="G174">
        <v>393</v>
      </c>
      <c r="I174" t="s">
        <v>14</v>
      </c>
      <c r="J174">
        <v>575</v>
      </c>
    </row>
    <row r="175" spans="6:10" x14ac:dyDescent="0.2">
      <c r="F175" t="s">
        <v>20</v>
      </c>
      <c r="G175">
        <v>133</v>
      </c>
      <c r="I175" t="s">
        <v>14</v>
      </c>
      <c r="J175">
        <v>1120</v>
      </c>
    </row>
    <row r="176" spans="6:10" x14ac:dyDescent="0.2">
      <c r="F176" t="s">
        <v>20</v>
      </c>
      <c r="G176">
        <v>254</v>
      </c>
      <c r="I176" t="s">
        <v>14</v>
      </c>
      <c r="J176">
        <v>113</v>
      </c>
    </row>
    <row r="177" spans="6:10" x14ac:dyDescent="0.2">
      <c r="F177" t="s">
        <v>20</v>
      </c>
      <c r="G177">
        <v>176</v>
      </c>
      <c r="I177" t="s">
        <v>14</v>
      </c>
      <c r="J177">
        <v>1538</v>
      </c>
    </row>
    <row r="178" spans="6:10" x14ac:dyDescent="0.2">
      <c r="F178" t="s">
        <v>20</v>
      </c>
      <c r="G178">
        <v>337</v>
      </c>
      <c r="I178" t="s">
        <v>14</v>
      </c>
      <c r="J178">
        <v>9</v>
      </c>
    </row>
    <row r="179" spans="6:10" x14ac:dyDescent="0.2">
      <c r="F179" t="s">
        <v>20</v>
      </c>
      <c r="G179">
        <v>107</v>
      </c>
      <c r="I179" t="s">
        <v>14</v>
      </c>
      <c r="J179">
        <v>554</v>
      </c>
    </row>
    <row r="180" spans="6:10" x14ac:dyDescent="0.2">
      <c r="F180" t="s">
        <v>20</v>
      </c>
      <c r="G180">
        <v>183</v>
      </c>
      <c r="I180" t="s">
        <v>14</v>
      </c>
      <c r="J180">
        <v>648</v>
      </c>
    </row>
    <row r="181" spans="6:10" x14ac:dyDescent="0.2">
      <c r="F181" t="s">
        <v>20</v>
      </c>
      <c r="G181">
        <v>72</v>
      </c>
      <c r="I181" t="s">
        <v>14</v>
      </c>
      <c r="J181">
        <v>21</v>
      </c>
    </row>
    <row r="182" spans="6:10" x14ac:dyDescent="0.2">
      <c r="F182" t="s">
        <v>20</v>
      </c>
      <c r="G182">
        <v>295</v>
      </c>
      <c r="I182" t="s">
        <v>14</v>
      </c>
      <c r="J182">
        <v>54</v>
      </c>
    </row>
    <row r="183" spans="6:10" x14ac:dyDescent="0.2">
      <c r="F183" t="s">
        <v>20</v>
      </c>
      <c r="G183">
        <v>142</v>
      </c>
      <c r="I183" t="s">
        <v>14</v>
      </c>
      <c r="J183">
        <v>120</v>
      </c>
    </row>
    <row r="184" spans="6:10" x14ac:dyDescent="0.2">
      <c r="F184" t="s">
        <v>20</v>
      </c>
      <c r="G184">
        <v>85</v>
      </c>
      <c r="I184" t="s">
        <v>14</v>
      </c>
      <c r="J184">
        <v>579</v>
      </c>
    </row>
    <row r="185" spans="6:10" x14ac:dyDescent="0.2">
      <c r="F185" t="s">
        <v>20</v>
      </c>
      <c r="G185">
        <v>659</v>
      </c>
      <c r="I185" t="s">
        <v>14</v>
      </c>
      <c r="J185">
        <v>2072</v>
      </c>
    </row>
    <row r="186" spans="6:10" x14ac:dyDescent="0.2">
      <c r="F186" t="s">
        <v>20</v>
      </c>
      <c r="G186">
        <v>121</v>
      </c>
      <c r="I186" t="s">
        <v>14</v>
      </c>
      <c r="J186">
        <v>0</v>
      </c>
    </row>
    <row r="187" spans="6:10" x14ac:dyDescent="0.2">
      <c r="F187" t="s">
        <v>20</v>
      </c>
      <c r="G187">
        <v>3742</v>
      </c>
      <c r="I187" t="s">
        <v>14</v>
      </c>
      <c r="J187">
        <v>1796</v>
      </c>
    </row>
    <row r="188" spans="6:10" x14ac:dyDescent="0.2">
      <c r="F188" t="s">
        <v>20</v>
      </c>
      <c r="G188">
        <v>223</v>
      </c>
      <c r="I188" t="s">
        <v>14</v>
      </c>
      <c r="J188">
        <v>62</v>
      </c>
    </row>
    <row r="189" spans="6:10" x14ac:dyDescent="0.2">
      <c r="F189" t="s">
        <v>20</v>
      </c>
      <c r="G189">
        <v>133</v>
      </c>
      <c r="I189" t="s">
        <v>14</v>
      </c>
      <c r="J189">
        <v>347</v>
      </c>
    </row>
    <row r="190" spans="6:10" x14ac:dyDescent="0.2">
      <c r="F190" t="s">
        <v>20</v>
      </c>
      <c r="G190">
        <v>5168</v>
      </c>
      <c r="I190" t="s">
        <v>14</v>
      </c>
      <c r="J190">
        <v>19</v>
      </c>
    </row>
    <row r="191" spans="6:10" x14ac:dyDescent="0.2">
      <c r="F191" t="s">
        <v>20</v>
      </c>
      <c r="G191">
        <v>307</v>
      </c>
      <c r="I191" t="s">
        <v>14</v>
      </c>
      <c r="J191">
        <v>1258</v>
      </c>
    </row>
    <row r="192" spans="6:10" x14ac:dyDescent="0.2">
      <c r="F192" t="s">
        <v>20</v>
      </c>
      <c r="G192">
        <v>2441</v>
      </c>
      <c r="I192" t="s">
        <v>14</v>
      </c>
      <c r="J192">
        <v>362</v>
      </c>
    </row>
    <row r="193" spans="6:10" x14ac:dyDescent="0.2">
      <c r="F193" t="s">
        <v>20</v>
      </c>
      <c r="G193">
        <v>1385</v>
      </c>
      <c r="I193" t="s">
        <v>14</v>
      </c>
      <c r="J193">
        <v>133</v>
      </c>
    </row>
    <row r="194" spans="6:10" x14ac:dyDescent="0.2">
      <c r="F194" t="s">
        <v>20</v>
      </c>
      <c r="G194">
        <v>190</v>
      </c>
      <c r="I194" t="s">
        <v>14</v>
      </c>
      <c r="J194">
        <v>846</v>
      </c>
    </row>
    <row r="195" spans="6:10" x14ac:dyDescent="0.2">
      <c r="F195" t="s">
        <v>20</v>
      </c>
      <c r="G195">
        <v>470</v>
      </c>
      <c r="I195" t="s">
        <v>14</v>
      </c>
      <c r="J195">
        <v>10</v>
      </c>
    </row>
    <row r="196" spans="6:10" x14ac:dyDescent="0.2">
      <c r="F196" t="s">
        <v>20</v>
      </c>
      <c r="G196">
        <v>253</v>
      </c>
      <c r="I196" t="s">
        <v>14</v>
      </c>
      <c r="J196">
        <v>191</v>
      </c>
    </row>
    <row r="197" spans="6:10" x14ac:dyDescent="0.2">
      <c r="F197" t="s">
        <v>20</v>
      </c>
      <c r="G197">
        <v>1113</v>
      </c>
      <c r="I197" t="s">
        <v>14</v>
      </c>
      <c r="J197">
        <v>1979</v>
      </c>
    </row>
    <row r="198" spans="6:10" x14ac:dyDescent="0.2">
      <c r="F198" t="s">
        <v>20</v>
      </c>
      <c r="G198">
        <v>2283</v>
      </c>
      <c r="I198" t="s">
        <v>14</v>
      </c>
      <c r="J198">
        <v>63</v>
      </c>
    </row>
    <row r="199" spans="6:10" x14ac:dyDescent="0.2">
      <c r="F199" t="s">
        <v>20</v>
      </c>
      <c r="G199">
        <v>1095</v>
      </c>
      <c r="I199" t="s">
        <v>14</v>
      </c>
      <c r="J199">
        <v>6080</v>
      </c>
    </row>
    <row r="200" spans="6:10" x14ac:dyDescent="0.2">
      <c r="F200" t="s">
        <v>20</v>
      </c>
      <c r="G200">
        <v>1690</v>
      </c>
      <c r="I200" t="s">
        <v>14</v>
      </c>
      <c r="J200">
        <v>80</v>
      </c>
    </row>
    <row r="201" spans="6:10" x14ac:dyDescent="0.2">
      <c r="F201" t="s">
        <v>20</v>
      </c>
      <c r="G201">
        <v>191</v>
      </c>
      <c r="I201" t="s">
        <v>14</v>
      </c>
      <c r="J201">
        <v>9</v>
      </c>
    </row>
    <row r="202" spans="6:10" x14ac:dyDescent="0.2">
      <c r="F202" t="s">
        <v>20</v>
      </c>
      <c r="G202">
        <v>2013</v>
      </c>
      <c r="I202" t="s">
        <v>14</v>
      </c>
      <c r="J202">
        <v>1784</v>
      </c>
    </row>
    <row r="203" spans="6:10" x14ac:dyDescent="0.2">
      <c r="F203" t="s">
        <v>20</v>
      </c>
      <c r="G203">
        <v>1703</v>
      </c>
      <c r="I203" t="s">
        <v>14</v>
      </c>
      <c r="J203">
        <v>243</v>
      </c>
    </row>
    <row r="204" spans="6:10" x14ac:dyDescent="0.2">
      <c r="F204" t="s">
        <v>20</v>
      </c>
      <c r="G204">
        <v>80</v>
      </c>
      <c r="I204" t="s">
        <v>14</v>
      </c>
      <c r="J204">
        <v>1296</v>
      </c>
    </row>
    <row r="205" spans="6:10" x14ac:dyDescent="0.2">
      <c r="F205" t="s">
        <v>20</v>
      </c>
      <c r="G205">
        <v>41</v>
      </c>
      <c r="I205" t="s">
        <v>14</v>
      </c>
      <c r="J205">
        <v>77</v>
      </c>
    </row>
    <row r="206" spans="6:10" x14ac:dyDescent="0.2">
      <c r="F206" t="s">
        <v>20</v>
      </c>
      <c r="G206">
        <v>187</v>
      </c>
      <c r="I206" t="s">
        <v>14</v>
      </c>
      <c r="J206">
        <v>395</v>
      </c>
    </row>
    <row r="207" spans="6:10" x14ac:dyDescent="0.2">
      <c r="F207" t="s">
        <v>20</v>
      </c>
      <c r="G207">
        <v>2875</v>
      </c>
      <c r="I207" t="s">
        <v>14</v>
      </c>
      <c r="J207">
        <v>49</v>
      </c>
    </row>
    <row r="208" spans="6:10" x14ac:dyDescent="0.2">
      <c r="F208" t="s">
        <v>20</v>
      </c>
      <c r="G208">
        <v>88</v>
      </c>
      <c r="I208" t="s">
        <v>14</v>
      </c>
      <c r="J208">
        <v>180</v>
      </c>
    </row>
    <row r="209" spans="6:10" x14ac:dyDescent="0.2">
      <c r="F209" t="s">
        <v>20</v>
      </c>
      <c r="G209">
        <v>191</v>
      </c>
      <c r="I209" t="s">
        <v>14</v>
      </c>
      <c r="J209">
        <v>2690</v>
      </c>
    </row>
    <row r="210" spans="6:10" x14ac:dyDescent="0.2">
      <c r="F210" t="s">
        <v>20</v>
      </c>
      <c r="G210">
        <v>139</v>
      </c>
      <c r="I210" t="s">
        <v>14</v>
      </c>
      <c r="J210">
        <v>2779</v>
      </c>
    </row>
    <row r="211" spans="6:10" x14ac:dyDescent="0.2">
      <c r="F211" t="s">
        <v>20</v>
      </c>
      <c r="G211">
        <v>186</v>
      </c>
      <c r="I211" t="s">
        <v>14</v>
      </c>
      <c r="J211">
        <v>92</v>
      </c>
    </row>
    <row r="212" spans="6:10" x14ac:dyDescent="0.2">
      <c r="F212" t="s">
        <v>20</v>
      </c>
      <c r="G212">
        <v>112</v>
      </c>
      <c r="I212" t="s">
        <v>14</v>
      </c>
      <c r="J212">
        <v>1028</v>
      </c>
    </row>
    <row r="213" spans="6:10" x14ac:dyDescent="0.2">
      <c r="F213" t="s">
        <v>20</v>
      </c>
      <c r="G213">
        <v>101</v>
      </c>
      <c r="I213" t="s">
        <v>14</v>
      </c>
      <c r="J213">
        <v>26</v>
      </c>
    </row>
    <row r="214" spans="6:10" x14ac:dyDescent="0.2">
      <c r="F214" t="s">
        <v>20</v>
      </c>
      <c r="G214">
        <v>206</v>
      </c>
      <c r="I214" t="s">
        <v>14</v>
      </c>
      <c r="J214">
        <v>1790</v>
      </c>
    </row>
    <row r="215" spans="6:10" x14ac:dyDescent="0.2">
      <c r="F215" t="s">
        <v>20</v>
      </c>
      <c r="G215">
        <v>154</v>
      </c>
      <c r="I215" t="s">
        <v>14</v>
      </c>
      <c r="J215">
        <v>37</v>
      </c>
    </row>
    <row r="216" spans="6:10" x14ac:dyDescent="0.2">
      <c r="F216" t="s">
        <v>20</v>
      </c>
      <c r="G216">
        <v>5966</v>
      </c>
      <c r="I216" t="s">
        <v>14</v>
      </c>
      <c r="J216">
        <v>35</v>
      </c>
    </row>
    <row r="217" spans="6:10" x14ac:dyDescent="0.2">
      <c r="F217" t="s">
        <v>20</v>
      </c>
      <c r="G217">
        <v>169</v>
      </c>
      <c r="I217" t="s">
        <v>14</v>
      </c>
      <c r="J217">
        <v>558</v>
      </c>
    </row>
    <row r="218" spans="6:10" x14ac:dyDescent="0.2">
      <c r="F218" t="s">
        <v>20</v>
      </c>
      <c r="G218">
        <v>2106</v>
      </c>
      <c r="I218" t="s">
        <v>14</v>
      </c>
      <c r="J218">
        <v>64</v>
      </c>
    </row>
    <row r="219" spans="6:10" x14ac:dyDescent="0.2">
      <c r="F219" t="s">
        <v>20</v>
      </c>
      <c r="G219">
        <v>131</v>
      </c>
      <c r="I219" t="s">
        <v>14</v>
      </c>
      <c r="J219">
        <v>245</v>
      </c>
    </row>
    <row r="220" spans="6:10" x14ac:dyDescent="0.2">
      <c r="F220" t="s">
        <v>20</v>
      </c>
      <c r="G220">
        <v>84</v>
      </c>
      <c r="I220" t="s">
        <v>14</v>
      </c>
      <c r="J220">
        <v>71</v>
      </c>
    </row>
    <row r="221" spans="6:10" x14ac:dyDescent="0.2">
      <c r="F221" t="s">
        <v>20</v>
      </c>
      <c r="G221">
        <v>155</v>
      </c>
      <c r="I221" t="s">
        <v>14</v>
      </c>
      <c r="J221">
        <v>42</v>
      </c>
    </row>
    <row r="222" spans="6:10" x14ac:dyDescent="0.2">
      <c r="F222" t="s">
        <v>20</v>
      </c>
      <c r="G222">
        <v>189</v>
      </c>
      <c r="I222" t="s">
        <v>14</v>
      </c>
      <c r="J222">
        <v>156</v>
      </c>
    </row>
    <row r="223" spans="6:10" x14ac:dyDescent="0.2">
      <c r="F223" t="s">
        <v>20</v>
      </c>
      <c r="G223">
        <v>4799</v>
      </c>
      <c r="I223" t="s">
        <v>14</v>
      </c>
      <c r="J223">
        <v>1368</v>
      </c>
    </row>
    <row r="224" spans="6:10" x14ac:dyDescent="0.2">
      <c r="F224" t="s">
        <v>20</v>
      </c>
      <c r="G224">
        <v>1137</v>
      </c>
      <c r="I224" t="s">
        <v>14</v>
      </c>
      <c r="J224">
        <v>102</v>
      </c>
    </row>
    <row r="225" spans="6:10" x14ac:dyDescent="0.2">
      <c r="F225" t="s">
        <v>20</v>
      </c>
      <c r="G225">
        <v>1152</v>
      </c>
      <c r="I225" t="s">
        <v>14</v>
      </c>
      <c r="J225">
        <v>86</v>
      </c>
    </row>
    <row r="226" spans="6:10" x14ac:dyDescent="0.2">
      <c r="F226" t="s">
        <v>20</v>
      </c>
      <c r="G226">
        <v>50</v>
      </c>
      <c r="I226" t="s">
        <v>14</v>
      </c>
      <c r="J226">
        <v>253</v>
      </c>
    </row>
    <row r="227" spans="6:10" x14ac:dyDescent="0.2">
      <c r="F227" t="s">
        <v>20</v>
      </c>
      <c r="G227">
        <v>3059</v>
      </c>
      <c r="I227" t="s">
        <v>14</v>
      </c>
      <c r="J227">
        <v>157</v>
      </c>
    </row>
    <row r="228" spans="6:10" x14ac:dyDescent="0.2">
      <c r="F228" t="s">
        <v>20</v>
      </c>
      <c r="G228">
        <v>34</v>
      </c>
      <c r="I228" t="s">
        <v>14</v>
      </c>
      <c r="J228">
        <v>183</v>
      </c>
    </row>
    <row r="229" spans="6:10" x14ac:dyDescent="0.2">
      <c r="F229" t="s">
        <v>20</v>
      </c>
      <c r="G229">
        <v>220</v>
      </c>
      <c r="I229" t="s">
        <v>14</v>
      </c>
      <c r="J229">
        <v>82</v>
      </c>
    </row>
    <row r="230" spans="6:10" x14ac:dyDescent="0.2">
      <c r="F230" t="s">
        <v>20</v>
      </c>
      <c r="G230">
        <v>1604</v>
      </c>
      <c r="I230" t="s">
        <v>14</v>
      </c>
      <c r="J230">
        <v>1</v>
      </c>
    </row>
    <row r="231" spans="6:10" x14ac:dyDescent="0.2">
      <c r="F231" t="s">
        <v>20</v>
      </c>
      <c r="G231">
        <v>454</v>
      </c>
      <c r="I231" t="s">
        <v>14</v>
      </c>
      <c r="J231">
        <v>1198</v>
      </c>
    </row>
    <row r="232" spans="6:10" x14ac:dyDescent="0.2">
      <c r="F232" t="s">
        <v>20</v>
      </c>
      <c r="G232">
        <v>123</v>
      </c>
      <c r="I232" t="s">
        <v>14</v>
      </c>
      <c r="J232">
        <v>648</v>
      </c>
    </row>
    <row r="233" spans="6:10" x14ac:dyDescent="0.2">
      <c r="F233" t="s">
        <v>20</v>
      </c>
      <c r="G233">
        <v>299</v>
      </c>
      <c r="I233" t="s">
        <v>14</v>
      </c>
      <c r="J233">
        <v>64</v>
      </c>
    </row>
    <row r="234" spans="6:10" x14ac:dyDescent="0.2">
      <c r="F234" t="s">
        <v>20</v>
      </c>
      <c r="G234">
        <v>2237</v>
      </c>
      <c r="I234" t="s">
        <v>14</v>
      </c>
      <c r="J234">
        <v>62</v>
      </c>
    </row>
    <row r="235" spans="6:10" x14ac:dyDescent="0.2">
      <c r="F235" t="s">
        <v>20</v>
      </c>
      <c r="G235">
        <v>645</v>
      </c>
      <c r="I235" t="s">
        <v>14</v>
      </c>
      <c r="J235">
        <v>750</v>
      </c>
    </row>
    <row r="236" spans="6:10" x14ac:dyDescent="0.2">
      <c r="F236" t="s">
        <v>20</v>
      </c>
      <c r="G236">
        <v>484</v>
      </c>
      <c r="I236" t="s">
        <v>14</v>
      </c>
      <c r="J236">
        <v>105</v>
      </c>
    </row>
    <row r="237" spans="6:10" x14ac:dyDescent="0.2">
      <c r="F237" t="s">
        <v>20</v>
      </c>
      <c r="G237">
        <v>154</v>
      </c>
      <c r="I237" t="s">
        <v>14</v>
      </c>
      <c r="J237">
        <v>2604</v>
      </c>
    </row>
    <row r="238" spans="6:10" x14ac:dyDescent="0.2">
      <c r="F238" t="s">
        <v>20</v>
      </c>
      <c r="G238">
        <v>82</v>
      </c>
      <c r="I238" t="s">
        <v>14</v>
      </c>
      <c r="J238">
        <v>65</v>
      </c>
    </row>
    <row r="239" spans="6:10" x14ac:dyDescent="0.2">
      <c r="F239" t="s">
        <v>20</v>
      </c>
      <c r="G239">
        <v>134</v>
      </c>
      <c r="I239" t="s">
        <v>14</v>
      </c>
      <c r="J239">
        <v>94</v>
      </c>
    </row>
    <row r="240" spans="6:10" x14ac:dyDescent="0.2">
      <c r="F240" t="s">
        <v>20</v>
      </c>
      <c r="G240">
        <v>5203</v>
      </c>
      <c r="I240" t="s">
        <v>14</v>
      </c>
      <c r="J240">
        <v>257</v>
      </c>
    </row>
    <row r="241" spans="6:10" x14ac:dyDescent="0.2">
      <c r="F241" t="s">
        <v>20</v>
      </c>
      <c r="G241">
        <v>94</v>
      </c>
      <c r="I241" t="s">
        <v>14</v>
      </c>
      <c r="J241">
        <v>2928</v>
      </c>
    </row>
    <row r="242" spans="6:10" x14ac:dyDescent="0.2">
      <c r="F242" t="s">
        <v>20</v>
      </c>
      <c r="G242">
        <v>205</v>
      </c>
      <c r="I242" t="s">
        <v>14</v>
      </c>
      <c r="J242">
        <v>4697</v>
      </c>
    </row>
    <row r="243" spans="6:10" x14ac:dyDescent="0.2">
      <c r="F243" t="s">
        <v>20</v>
      </c>
      <c r="G243">
        <v>92</v>
      </c>
      <c r="I243" t="s">
        <v>14</v>
      </c>
      <c r="J243">
        <v>2915</v>
      </c>
    </row>
    <row r="244" spans="6:10" x14ac:dyDescent="0.2">
      <c r="F244" t="s">
        <v>20</v>
      </c>
      <c r="G244">
        <v>219</v>
      </c>
      <c r="I244" t="s">
        <v>14</v>
      </c>
      <c r="J244">
        <v>18</v>
      </c>
    </row>
    <row r="245" spans="6:10" x14ac:dyDescent="0.2">
      <c r="F245" t="s">
        <v>20</v>
      </c>
      <c r="G245">
        <v>2526</v>
      </c>
      <c r="I245" t="s">
        <v>14</v>
      </c>
      <c r="J245">
        <v>602</v>
      </c>
    </row>
    <row r="246" spans="6:10" x14ac:dyDescent="0.2">
      <c r="F246" t="s">
        <v>20</v>
      </c>
      <c r="G246">
        <v>94</v>
      </c>
      <c r="I246" t="s">
        <v>14</v>
      </c>
      <c r="J246">
        <v>1</v>
      </c>
    </row>
    <row r="247" spans="6:10" x14ac:dyDescent="0.2">
      <c r="F247" t="s">
        <v>20</v>
      </c>
      <c r="G247">
        <v>1713</v>
      </c>
      <c r="I247" t="s">
        <v>14</v>
      </c>
      <c r="J247">
        <v>3868</v>
      </c>
    </row>
    <row r="248" spans="6:10" x14ac:dyDescent="0.2">
      <c r="F248" t="s">
        <v>20</v>
      </c>
      <c r="G248">
        <v>249</v>
      </c>
      <c r="I248" t="s">
        <v>14</v>
      </c>
      <c r="J248">
        <v>504</v>
      </c>
    </row>
    <row r="249" spans="6:10" x14ac:dyDescent="0.2">
      <c r="F249" t="s">
        <v>20</v>
      </c>
      <c r="G249">
        <v>192</v>
      </c>
      <c r="I249" t="s">
        <v>14</v>
      </c>
      <c r="J249">
        <v>14</v>
      </c>
    </row>
    <row r="250" spans="6:10" x14ac:dyDescent="0.2">
      <c r="F250" t="s">
        <v>20</v>
      </c>
      <c r="G250">
        <v>247</v>
      </c>
      <c r="I250" t="s">
        <v>14</v>
      </c>
      <c r="J250">
        <v>750</v>
      </c>
    </row>
    <row r="251" spans="6:10" x14ac:dyDescent="0.2">
      <c r="F251" t="s">
        <v>20</v>
      </c>
      <c r="G251">
        <v>2293</v>
      </c>
      <c r="I251" t="s">
        <v>14</v>
      </c>
      <c r="J251">
        <v>77</v>
      </c>
    </row>
    <row r="252" spans="6:10" x14ac:dyDescent="0.2">
      <c r="F252" t="s">
        <v>20</v>
      </c>
      <c r="G252">
        <v>3131</v>
      </c>
      <c r="I252" t="s">
        <v>14</v>
      </c>
      <c r="J252">
        <v>752</v>
      </c>
    </row>
    <row r="253" spans="6:10" x14ac:dyDescent="0.2">
      <c r="F253" t="s">
        <v>20</v>
      </c>
      <c r="G253">
        <v>143</v>
      </c>
      <c r="I253" t="s">
        <v>14</v>
      </c>
      <c r="J253">
        <v>131</v>
      </c>
    </row>
    <row r="254" spans="6:10" x14ac:dyDescent="0.2">
      <c r="F254" t="s">
        <v>20</v>
      </c>
      <c r="G254">
        <v>296</v>
      </c>
      <c r="I254" t="s">
        <v>14</v>
      </c>
      <c r="J254">
        <v>87</v>
      </c>
    </row>
    <row r="255" spans="6:10" x14ac:dyDescent="0.2">
      <c r="F255" t="s">
        <v>20</v>
      </c>
      <c r="G255">
        <v>170</v>
      </c>
      <c r="I255" t="s">
        <v>14</v>
      </c>
      <c r="J255">
        <v>1063</v>
      </c>
    </row>
    <row r="256" spans="6:10" x14ac:dyDescent="0.2">
      <c r="F256" t="s">
        <v>20</v>
      </c>
      <c r="G256">
        <v>86</v>
      </c>
      <c r="I256" t="s">
        <v>14</v>
      </c>
      <c r="J256">
        <v>76</v>
      </c>
    </row>
    <row r="257" spans="6:10" x14ac:dyDescent="0.2">
      <c r="F257" t="s">
        <v>20</v>
      </c>
      <c r="G257">
        <v>6286</v>
      </c>
      <c r="I257" t="s">
        <v>14</v>
      </c>
      <c r="J257">
        <v>4428</v>
      </c>
    </row>
    <row r="258" spans="6:10" x14ac:dyDescent="0.2">
      <c r="F258" t="s">
        <v>20</v>
      </c>
      <c r="G258">
        <v>3727</v>
      </c>
      <c r="I258" t="s">
        <v>14</v>
      </c>
      <c r="J258">
        <v>58</v>
      </c>
    </row>
    <row r="259" spans="6:10" x14ac:dyDescent="0.2">
      <c r="F259" t="s">
        <v>20</v>
      </c>
      <c r="G259">
        <v>1605</v>
      </c>
      <c r="I259" t="s">
        <v>14</v>
      </c>
      <c r="J259">
        <v>111</v>
      </c>
    </row>
    <row r="260" spans="6:10" x14ac:dyDescent="0.2">
      <c r="F260" t="s">
        <v>20</v>
      </c>
      <c r="G260">
        <v>2120</v>
      </c>
      <c r="I260" t="s">
        <v>14</v>
      </c>
      <c r="J260">
        <v>2955</v>
      </c>
    </row>
    <row r="261" spans="6:10" x14ac:dyDescent="0.2">
      <c r="F261" t="s">
        <v>20</v>
      </c>
      <c r="G261">
        <v>50</v>
      </c>
      <c r="I261" t="s">
        <v>14</v>
      </c>
      <c r="J261">
        <v>1657</v>
      </c>
    </row>
    <row r="262" spans="6:10" x14ac:dyDescent="0.2">
      <c r="F262" t="s">
        <v>20</v>
      </c>
      <c r="G262">
        <v>2080</v>
      </c>
      <c r="I262" t="s">
        <v>14</v>
      </c>
      <c r="J262">
        <v>926</v>
      </c>
    </row>
    <row r="263" spans="6:10" x14ac:dyDescent="0.2">
      <c r="F263" t="s">
        <v>20</v>
      </c>
      <c r="G263">
        <v>2105</v>
      </c>
      <c r="I263" t="s">
        <v>14</v>
      </c>
      <c r="J263">
        <v>77</v>
      </c>
    </row>
    <row r="264" spans="6:10" x14ac:dyDescent="0.2">
      <c r="F264" t="s">
        <v>20</v>
      </c>
      <c r="G264">
        <v>2436</v>
      </c>
      <c r="I264" t="s">
        <v>14</v>
      </c>
      <c r="J264">
        <v>1748</v>
      </c>
    </row>
    <row r="265" spans="6:10" x14ac:dyDescent="0.2">
      <c r="F265" t="s">
        <v>20</v>
      </c>
      <c r="G265">
        <v>80</v>
      </c>
      <c r="I265" t="s">
        <v>14</v>
      </c>
      <c r="J265">
        <v>79</v>
      </c>
    </row>
    <row r="266" spans="6:10" x14ac:dyDescent="0.2">
      <c r="F266" t="s">
        <v>20</v>
      </c>
      <c r="G266">
        <v>42</v>
      </c>
      <c r="I266" t="s">
        <v>14</v>
      </c>
      <c r="J266">
        <v>889</v>
      </c>
    </row>
    <row r="267" spans="6:10" x14ac:dyDescent="0.2">
      <c r="F267" t="s">
        <v>20</v>
      </c>
      <c r="G267">
        <v>139</v>
      </c>
      <c r="I267" t="s">
        <v>14</v>
      </c>
      <c r="J267">
        <v>56</v>
      </c>
    </row>
    <row r="268" spans="6:10" x14ac:dyDescent="0.2">
      <c r="F268" t="s">
        <v>20</v>
      </c>
      <c r="G268">
        <v>159</v>
      </c>
      <c r="I268" t="s">
        <v>14</v>
      </c>
      <c r="J268">
        <v>1</v>
      </c>
    </row>
    <row r="269" spans="6:10" x14ac:dyDescent="0.2">
      <c r="F269" t="s">
        <v>20</v>
      </c>
      <c r="G269">
        <v>381</v>
      </c>
      <c r="I269" t="s">
        <v>14</v>
      </c>
      <c r="J269">
        <v>83</v>
      </c>
    </row>
    <row r="270" spans="6:10" x14ac:dyDescent="0.2">
      <c r="F270" t="s">
        <v>20</v>
      </c>
      <c r="G270">
        <v>194</v>
      </c>
      <c r="I270" t="s">
        <v>14</v>
      </c>
      <c r="J270">
        <v>2025</v>
      </c>
    </row>
    <row r="271" spans="6:10" x14ac:dyDescent="0.2">
      <c r="F271" t="s">
        <v>20</v>
      </c>
      <c r="G271">
        <v>106</v>
      </c>
      <c r="I271" t="s">
        <v>14</v>
      </c>
      <c r="J271">
        <v>14</v>
      </c>
    </row>
    <row r="272" spans="6:10" x14ac:dyDescent="0.2">
      <c r="F272" t="s">
        <v>20</v>
      </c>
      <c r="G272">
        <v>142</v>
      </c>
      <c r="I272" t="s">
        <v>14</v>
      </c>
      <c r="J272">
        <v>656</v>
      </c>
    </row>
    <row r="273" spans="6:10" x14ac:dyDescent="0.2">
      <c r="F273" t="s">
        <v>20</v>
      </c>
      <c r="G273">
        <v>211</v>
      </c>
      <c r="I273" t="s">
        <v>14</v>
      </c>
      <c r="J273">
        <v>1596</v>
      </c>
    </row>
    <row r="274" spans="6:10" x14ac:dyDescent="0.2">
      <c r="F274" t="s">
        <v>20</v>
      </c>
      <c r="G274">
        <v>2756</v>
      </c>
      <c r="I274" t="s">
        <v>14</v>
      </c>
      <c r="J274">
        <v>10</v>
      </c>
    </row>
    <row r="275" spans="6:10" x14ac:dyDescent="0.2">
      <c r="F275" t="s">
        <v>20</v>
      </c>
      <c r="G275">
        <v>173</v>
      </c>
      <c r="I275" t="s">
        <v>14</v>
      </c>
      <c r="J275">
        <v>1121</v>
      </c>
    </row>
    <row r="276" spans="6:10" x14ac:dyDescent="0.2">
      <c r="F276" t="s">
        <v>20</v>
      </c>
      <c r="G276">
        <v>87</v>
      </c>
      <c r="I276" t="s">
        <v>14</v>
      </c>
      <c r="J276">
        <v>15</v>
      </c>
    </row>
    <row r="277" spans="6:10" x14ac:dyDescent="0.2">
      <c r="F277" t="s">
        <v>20</v>
      </c>
      <c r="G277">
        <v>1572</v>
      </c>
      <c r="I277" t="s">
        <v>14</v>
      </c>
      <c r="J277">
        <v>191</v>
      </c>
    </row>
    <row r="278" spans="6:10" x14ac:dyDescent="0.2">
      <c r="F278" t="s">
        <v>20</v>
      </c>
      <c r="G278">
        <v>2346</v>
      </c>
      <c r="I278" t="s">
        <v>14</v>
      </c>
      <c r="J278">
        <v>16</v>
      </c>
    </row>
    <row r="279" spans="6:10" x14ac:dyDescent="0.2">
      <c r="F279" t="s">
        <v>20</v>
      </c>
      <c r="G279">
        <v>115</v>
      </c>
      <c r="I279" t="s">
        <v>14</v>
      </c>
      <c r="J279">
        <v>17</v>
      </c>
    </row>
    <row r="280" spans="6:10" x14ac:dyDescent="0.2">
      <c r="F280" t="s">
        <v>20</v>
      </c>
      <c r="G280">
        <v>85</v>
      </c>
      <c r="I280" t="s">
        <v>14</v>
      </c>
      <c r="J280">
        <v>34</v>
      </c>
    </row>
    <row r="281" spans="6:10" x14ac:dyDescent="0.2">
      <c r="F281" t="s">
        <v>20</v>
      </c>
      <c r="G281">
        <v>144</v>
      </c>
      <c r="I281" t="s">
        <v>14</v>
      </c>
      <c r="J281">
        <v>1</v>
      </c>
    </row>
    <row r="282" spans="6:10" x14ac:dyDescent="0.2">
      <c r="F282" t="s">
        <v>20</v>
      </c>
      <c r="G282">
        <v>2443</v>
      </c>
      <c r="I282" t="s">
        <v>14</v>
      </c>
      <c r="J282">
        <v>1274</v>
      </c>
    </row>
    <row r="283" spans="6:10" x14ac:dyDescent="0.2">
      <c r="F283" t="s">
        <v>20</v>
      </c>
      <c r="G283">
        <v>64</v>
      </c>
      <c r="I283" t="s">
        <v>14</v>
      </c>
      <c r="J283">
        <v>210</v>
      </c>
    </row>
    <row r="284" spans="6:10" x14ac:dyDescent="0.2">
      <c r="F284" t="s">
        <v>20</v>
      </c>
      <c r="G284">
        <v>268</v>
      </c>
      <c r="I284" t="s">
        <v>14</v>
      </c>
      <c r="J284">
        <v>248</v>
      </c>
    </row>
    <row r="285" spans="6:10" x14ac:dyDescent="0.2">
      <c r="F285" t="s">
        <v>20</v>
      </c>
      <c r="G285">
        <v>195</v>
      </c>
      <c r="I285" t="s">
        <v>14</v>
      </c>
      <c r="J285">
        <v>513</v>
      </c>
    </row>
    <row r="286" spans="6:10" x14ac:dyDescent="0.2">
      <c r="F286" t="s">
        <v>20</v>
      </c>
      <c r="G286">
        <v>186</v>
      </c>
      <c r="I286" t="s">
        <v>14</v>
      </c>
      <c r="J286">
        <v>3410</v>
      </c>
    </row>
    <row r="287" spans="6:10" x14ac:dyDescent="0.2">
      <c r="F287" t="s">
        <v>20</v>
      </c>
      <c r="G287">
        <v>460</v>
      </c>
      <c r="I287" t="s">
        <v>14</v>
      </c>
      <c r="J287">
        <v>10</v>
      </c>
    </row>
    <row r="288" spans="6:10" x14ac:dyDescent="0.2">
      <c r="F288" t="s">
        <v>20</v>
      </c>
      <c r="G288">
        <v>2528</v>
      </c>
      <c r="I288" t="s">
        <v>14</v>
      </c>
      <c r="J288">
        <v>2201</v>
      </c>
    </row>
    <row r="289" spans="6:10" x14ac:dyDescent="0.2">
      <c r="F289" t="s">
        <v>20</v>
      </c>
      <c r="G289">
        <v>3657</v>
      </c>
      <c r="I289" t="s">
        <v>14</v>
      </c>
      <c r="J289">
        <v>676</v>
      </c>
    </row>
    <row r="290" spans="6:10" x14ac:dyDescent="0.2">
      <c r="F290" t="s">
        <v>20</v>
      </c>
      <c r="G290">
        <v>131</v>
      </c>
      <c r="I290" t="s">
        <v>14</v>
      </c>
      <c r="J290">
        <v>831</v>
      </c>
    </row>
    <row r="291" spans="6:10" x14ac:dyDescent="0.2">
      <c r="F291" t="s">
        <v>20</v>
      </c>
      <c r="G291">
        <v>239</v>
      </c>
      <c r="I291" t="s">
        <v>14</v>
      </c>
      <c r="J291">
        <v>859</v>
      </c>
    </row>
    <row r="292" spans="6:10" x14ac:dyDescent="0.2">
      <c r="F292" t="s">
        <v>20</v>
      </c>
      <c r="G292">
        <v>78</v>
      </c>
      <c r="I292" t="s">
        <v>14</v>
      </c>
      <c r="J292">
        <v>45</v>
      </c>
    </row>
    <row r="293" spans="6:10" x14ac:dyDescent="0.2">
      <c r="F293" t="s">
        <v>20</v>
      </c>
      <c r="G293">
        <v>1773</v>
      </c>
      <c r="I293" t="s">
        <v>14</v>
      </c>
      <c r="J293">
        <v>6</v>
      </c>
    </row>
    <row r="294" spans="6:10" x14ac:dyDescent="0.2">
      <c r="F294" t="s">
        <v>20</v>
      </c>
      <c r="G294">
        <v>32</v>
      </c>
      <c r="I294" t="s">
        <v>14</v>
      </c>
      <c r="J294">
        <v>7</v>
      </c>
    </row>
    <row r="295" spans="6:10" x14ac:dyDescent="0.2">
      <c r="F295" t="s">
        <v>20</v>
      </c>
      <c r="G295">
        <v>369</v>
      </c>
      <c r="I295" t="s">
        <v>14</v>
      </c>
      <c r="J295">
        <v>31</v>
      </c>
    </row>
    <row r="296" spans="6:10" x14ac:dyDescent="0.2">
      <c r="F296" t="s">
        <v>20</v>
      </c>
      <c r="G296">
        <v>89</v>
      </c>
      <c r="I296" t="s">
        <v>14</v>
      </c>
      <c r="J296">
        <v>78</v>
      </c>
    </row>
    <row r="297" spans="6:10" x14ac:dyDescent="0.2">
      <c r="F297" t="s">
        <v>20</v>
      </c>
      <c r="G297">
        <v>147</v>
      </c>
      <c r="I297" t="s">
        <v>14</v>
      </c>
      <c r="J297">
        <v>1225</v>
      </c>
    </row>
    <row r="298" spans="6:10" x14ac:dyDescent="0.2">
      <c r="F298" t="s">
        <v>20</v>
      </c>
      <c r="G298">
        <v>126</v>
      </c>
      <c r="I298" t="s">
        <v>14</v>
      </c>
      <c r="J298">
        <v>1</v>
      </c>
    </row>
    <row r="299" spans="6:10" x14ac:dyDescent="0.2">
      <c r="F299" t="s">
        <v>20</v>
      </c>
      <c r="G299">
        <v>2218</v>
      </c>
      <c r="I299" t="s">
        <v>14</v>
      </c>
      <c r="J299">
        <v>67</v>
      </c>
    </row>
    <row r="300" spans="6:10" x14ac:dyDescent="0.2">
      <c r="F300" t="s">
        <v>20</v>
      </c>
      <c r="G300">
        <v>202</v>
      </c>
      <c r="I300" t="s">
        <v>14</v>
      </c>
      <c r="J300">
        <v>19</v>
      </c>
    </row>
    <row r="301" spans="6:10" x14ac:dyDescent="0.2">
      <c r="F301" t="s">
        <v>20</v>
      </c>
      <c r="G301">
        <v>140</v>
      </c>
      <c r="I301" t="s">
        <v>14</v>
      </c>
      <c r="J301">
        <v>2108</v>
      </c>
    </row>
    <row r="302" spans="6:10" x14ac:dyDescent="0.2">
      <c r="F302" t="s">
        <v>20</v>
      </c>
      <c r="G302">
        <v>1052</v>
      </c>
      <c r="I302" t="s">
        <v>14</v>
      </c>
      <c r="J302">
        <v>679</v>
      </c>
    </row>
    <row r="303" spans="6:10" x14ac:dyDescent="0.2">
      <c r="F303" t="s">
        <v>20</v>
      </c>
      <c r="G303">
        <v>247</v>
      </c>
      <c r="I303" t="s">
        <v>14</v>
      </c>
      <c r="J303">
        <v>36</v>
      </c>
    </row>
    <row r="304" spans="6:10" x14ac:dyDescent="0.2">
      <c r="F304" t="s">
        <v>20</v>
      </c>
      <c r="G304">
        <v>84</v>
      </c>
      <c r="I304" t="s">
        <v>14</v>
      </c>
      <c r="J304">
        <v>47</v>
      </c>
    </row>
    <row r="305" spans="6:10" x14ac:dyDescent="0.2">
      <c r="F305" t="s">
        <v>20</v>
      </c>
      <c r="G305">
        <v>88</v>
      </c>
      <c r="I305" t="s">
        <v>14</v>
      </c>
      <c r="J305">
        <v>70</v>
      </c>
    </row>
    <row r="306" spans="6:10" x14ac:dyDescent="0.2">
      <c r="F306" t="s">
        <v>20</v>
      </c>
      <c r="G306">
        <v>156</v>
      </c>
      <c r="I306" t="s">
        <v>14</v>
      </c>
      <c r="J306">
        <v>154</v>
      </c>
    </row>
    <row r="307" spans="6:10" x14ac:dyDescent="0.2">
      <c r="F307" t="s">
        <v>20</v>
      </c>
      <c r="G307">
        <v>2985</v>
      </c>
      <c r="I307" t="s">
        <v>14</v>
      </c>
      <c r="J307">
        <v>22</v>
      </c>
    </row>
    <row r="308" spans="6:10" x14ac:dyDescent="0.2">
      <c r="F308" t="s">
        <v>20</v>
      </c>
      <c r="G308">
        <v>762</v>
      </c>
      <c r="I308" t="s">
        <v>14</v>
      </c>
      <c r="J308">
        <v>1758</v>
      </c>
    </row>
    <row r="309" spans="6:10" x14ac:dyDescent="0.2">
      <c r="F309" t="s">
        <v>20</v>
      </c>
      <c r="G309">
        <v>554</v>
      </c>
      <c r="I309" t="s">
        <v>14</v>
      </c>
      <c r="J309">
        <v>94</v>
      </c>
    </row>
    <row r="310" spans="6:10" x14ac:dyDescent="0.2">
      <c r="F310" t="s">
        <v>20</v>
      </c>
      <c r="G310">
        <v>135</v>
      </c>
      <c r="I310" t="s">
        <v>14</v>
      </c>
      <c r="J310">
        <v>33</v>
      </c>
    </row>
    <row r="311" spans="6:10" x14ac:dyDescent="0.2">
      <c r="F311" t="s">
        <v>20</v>
      </c>
      <c r="G311">
        <v>122</v>
      </c>
      <c r="I311" t="s">
        <v>14</v>
      </c>
      <c r="J311">
        <v>1</v>
      </c>
    </row>
    <row r="312" spans="6:10" x14ac:dyDescent="0.2">
      <c r="F312" t="s">
        <v>20</v>
      </c>
      <c r="G312">
        <v>221</v>
      </c>
      <c r="I312" t="s">
        <v>14</v>
      </c>
      <c r="J312">
        <v>31</v>
      </c>
    </row>
    <row r="313" spans="6:10" x14ac:dyDescent="0.2">
      <c r="F313" t="s">
        <v>20</v>
      </c>
      <c r="G313">
        <v>126</v>
      </c>
      <c r="I313" t="s">
        <v>14</v>
      </c>
      <c r="J313">
        <v>35</v>
      </c>
    </row>
    <row r="314" spans="6:10" x14ac:dyDescent="0.2">
      <c r="F314" t="s">
        <v>20</v>
      </c>
      <c r="G314">
        <v>1022</v>
      </c>
      <c r="I314" t="s">
        <v>14</v>
      </c>
      <c r="J314">
        <v>63</v>
      </c>
    </row>
    <row r="315" spans="6:10" x14ac:dyDescent="0.2">
      <c r="F315" t="s">
        <v>20</v>
      </c>
      <c r="G315">
        <v>3177</v>
      </c>
      <c r="I315" t="s">
        <v>14</v>
      </c>
      <c r="J315">
        <v>526</v>
      </c>
    </row>
    <row r="316" spans="6:10" x14ac:dyDescent="0.2">
      <c r="F316" t="s">
        <v>20</v>
      </c>
      <c r="G316">
        <v>198</v>
      </c>
      <c r="I316" t="s">
        <v>14</v>
      </c>
      <c r="J316">
        <v>121</v>
      </c>
    </row>
    <row r="317" spans="6:10" x14ac:dyDescent="0.2">
      <c r="F317" t="s">
        <v>20</v>
      </c>
      <c r="G317">
        <v>85</v>
      </c>
      <c r="I317" t="s">
        <v>14</v>
      </c>
      <c r="J317">
        <v>67</v>
      </c>
    </row>
    <row r="318" spans="6:10" x14ac:dyDescent="0.2">
      <c r="F318" t="s">
        <v>20</v>
      </c>
      <c r="G318">
        <v>3596</v>
      </c>
      <c r="I318" t="s">
        <v>14</v>
      </c>
      <c r="J318">
        <v>57</v>
      </c>
    </row>
    <row r="319" spans="6:10" x14ac:dyDescent="0.2">
      <c r="F319" t="s">
        <v>20</v>
      </c>
      <c r="G319">
        <v>244</v>
      </c>
      <c r="I319" t="s">
        <v>14</v>
      </c>
      <c r="J319">
        <v>1229</v>
      </c>
    </row>
    <row r="320" spans="6:10" x14ac:dyDescent="0.2">
      <c r="F320" t="s">
        <v>20</v>
      </c>
      <c r="G320">
        <v>5180</v>
      </c>
      <c r="I320" t="s">
        <v>14</v>
      </c>
      <c r="J320">
        <v>12</v>
      </c>
    </row>
    <row r="321" spans="6:10" x14ac:dyDescent="0.2">
      <c r="F321" t="s">
        <v>20</v>
      </c>
      <c r="G321">
        <v>589</v>
      </c>
      <c r="I321" t="s">
        <v>14</v>
      </c>
      <c r="J321">
        <v>452</v>
      </c>
    </row>
    <row r="322" spans="6:10" x14ac:dyDescent="0.2">
      <c r="F322" t="s">
        <v>20</v>
      </c>
      <c r="G322">
        <v>2725</v>
      </c>
      <c r="I322" t="s">
        <v>14</v>
      </c>
      <c r="J322">
        <v>1886</v>
      </c>
    </row>
    <row r="323" spans="6:10" x14ac:dyDescent="0.2">
      <c r="F323" t="s">
        <v>20</v>
      </c>
      <c r="G323">
        <v>300</v>
      </c>
      <c r="I323" t="s">
        <v>14</v>
      </c>
      <c r="J323">
        <v>1825</v>
      </c>
    </row>
    <row r="324" spans="6:10" x14ac:dyDescent="0.2">
      <c r="F324" t="s">
        <v>20</v>
      </c>
      <c r="G324">
        <v>144</v>
      </c>
      <c r="I324" t="s">
        <v>14</v>
      </c>
      <c r="J324">
        <v>31</v>
      </c>
    </row>
    <row r="325" spans="6:10" x14ac:dyDescent="0.2">
      <c r="F325" t="s">
        <v>20</v>
      </c>
      <c r="G325">
        <v>87</v>
      </c>
      <c r="I325" t="s">
        <v>14</v>
      </c>
      <c r="J325">
        <v>107</v>
      </c>
    </row>
    <row r="326" spans="6:10" x14ac:dyDescent="0.2">
      <c r="F326" t="s">
        <v>20</v>
      </c>
      <c r="G326">
        <v>3116</v>
      </c>
      <c r="I326" t="s">
        <v>14</v>
      </c>
      <c r="J326">
        <v>27</v>
      </c>
    </row>
    <row r="327" spans="6:10" x14ac:dyDescent="0.2">
      <c r="F327" t="s">
        <v>20</v>
      </c>
      <c r="G327">
        <v>909</v>
      </c>
      <c r="I327" t="s">
        <v>14</v>
      </c>
      <c r="J327">
        <v>1221</v>
      </c>
    </row>
    <row r="328" spans="6:10" x14ac:dyDescent="0.2">
      <c r="F328" t="s">
        <v>20</v>
      </c>
      <c r="G328">
        <v>1613</v>
      </c>
      <c r="I328" t="s">
        <v>14</v>
      </c>
      <c r="J328">
        <v>1</v>
      </c>
    </row>
    <row r="329" spans="6:10" x14ac:dyDescent="0.2">
      <c r="F329" t="s">
        <v>20</v>
      </c>
      <c r="G329">
        <v>136</v>
      </c>
      <c r="I329" t="s">
        <v>14</v>
      </c>
      <c r="J329">
        <v>16</v>
      </c>
    </row>
    <row r="330" spans="6:10" x14ac:dyDescent="0.2">
      <c r="F330" t="s">
        <v>20</v>
      </c>
      <c r="G330">
        <v>130</v>
      </c>
      <c r="I330" t="s">
        <v>14</v>
      </c>
      <c r="J330">
        <v>41</v>
      </c>
    </row>
    <row r="331" spans="6:10" x14ac:dyDescent="0.2">
      <c r="F331" t="s">
        <v>20</v>
      </c>
      <c r="G331">
        <v>102</v>
      </c>
      <c r="I331" t="s">
        <v>14</v>
      </c>
      <c r="J331">
        <v>523</v>
      </c>
    </row>
    <row r="332" spans="6:10" x14ac:dyDescent="0.2">
      <c r="F332" t="s">
        <v>20</v>
      </c>
      <c r="G332">
        <v>4006</v>
      </c>
      <c r="I332" t="s">
        <v>14</v>
      </c>
      <c r="J332">
        <v>141</v>
      </c>
    </row>
    <row r="333" spans="6:10" x14ac:dyDescent="0.2">
      <c r="F333" t="s">
        <v>20</v>
      </c>
      <c r="G333">
        <v>1629</v>
      </c>
      <c r="I333" t="s">
        <v>14</v>
      </c>
      <c r="J333">
        <v>52</v>
      </c>
    </row>
    <row r="334" spans="6:10" x14ac:dyDescent="0.2">
      <c r="F334" t="s">
        <v>20</v>
      </c>
      <c r="G334">
        <v>2188</v>
      </c>
      <c r="I334" t="s">
        <v>14</v>
      </c>
      <c r="J334">
        <v>225</v>
      </c>
    </row>
    <row r="335" spans="6:10" x14ac:dyDescent="0.2">
      <c r="F335" t="s">
        <v>20</v>
      </c>
      <c r="G335">
        <v>2409</v>
      </c>
      <c r="I335" t="s">
        <v>14</v>
      </c>
      <c r="J335">
        <v>38</v>
      </c>
    </row>
    <row r="336" spans="6:10" x14ac:dyDescent="0.2">
      <c r="F336" t="s">
        <v>20</v>
      </c>
      <c r="G336">
        <v>194</v>
      </c>
      <c r="I336" t="s">
        <v>14</v>
      </c>
      <c r="J336">
        <v>15</v>
      </c>
    </row>
    <row r="337" spans="6:10" x14ac:dyDescent="0.2">
      <c r="F337" t="s">
        <v>20</v>
      </c>
      <c r="G337">
        <v>1140</v>
      </c>
      <c r="I337" t="s">
        <v>14</v>
      </c>
      <c r="J337">
        <v>37</v>
      </c>
    </row>
    <row r="338" spans="6:10" x14ac:dyDescent="0.2">
      <c r="F338" t="s">
        <v>20</v>
      </c>
      <c r="G338">
        <v>102</v>
      </c>
      <c r="I338" t="s">
        <v>14</v>
      </c>
      <c r="J338">
        <v>112</v>
      </c>
    </row>
    <row r="339" spans="6:10" x14ac:dyDescent="0.2">
      <c r="F339" t="s">
        <v>20</v>
      </c>
      <c r="G339">
        <v>2857</v>
      </c>
      <c r="I339" t="s">
        <v>14</v>
      </c>
      <c r="J339">
        <v>21</v>
      </c>
    </row>
    <row r="340" spans="6:10" x14ac:dyDescent="0.2">
      <c r="F340" t="s">
        <v>20</v>
      </c>
      <c r="G340">
        <v>107</v>
      </c>
      <c r="I340" t="s">
        <v>14</v>
      </c>
      <c r="J340">
        <v>67</v>
      </c>
    </row>
    <row r="341" spans="6:10" x14ac:dyDescent="0.2">
      <c r="F341" t="s">
        <v>20</v>
      </c>
      <c r="G341">
        <v>160</v>
      </c>
      <c r="I341" t="s">
        <v>14</v>
      </c>
      <c r="J341">
        <v>78</v>
      </c>
    </row>
    <row r="342" spans="6:10" x14ac:dyDescent="0.2">
      <c r="F342" t="s">
        <v>20</v>
      </c>
      <c r="G342">
        <v>2230</v>
      </c>
      <c r="I342" t="s">
        <v>14</v>
      </c>
      <c r="J342">
        <v>67</v>
      </c>
    </row>
    <row r="343" spans="6:10" x14ac:dyDescent="0.2">
      <c r="F343" t="s">
        <v>20</v>
      </c>
      <c r="G343">
        <v>316</v>
      </c>
      <c r="I343" t="s">
        <v>14</v>
      </c>
      <c r="J343">
        <v>263</v>
      </c>
    </row>
    <row r="344" spans="6:10" x14ac:dyDescent="0.2">
      <c r="F344" t="s">
        <v>20</v>
      </c>
      <c r="G344">
        <v>117</v>
      </c>
      <c r="I344" t="s">
        <v>14</v>
      </c>
      <c r="J344">
        <v>1691</v>
      </c>
    </row>
    <row r="345" spans="6:10" x14ac:dyDescent="0.2">
      <c r="F345" t="s">
        <v>20</v>
      </c>
      <c r="G345">
        <v>6406</v>
      </c>
      <c r="I345" t="s">
        <v>14</v>
      </c>
      <c r="J345">
        <v>181</v>
      </c>
    </row>
    <row r="346" spans="6:10" x14ac:dyDescent="0.2">
      <c r="F346" t="s">
        <v>20</v>
      </c>
      <c r="G346">
        <v>192</v>
      </c>
      <c r="I346" t="s">
        <v>14</v>
      </c>
      <c r="J346">
        <v>13</v>
      </c>
    </row>
    <row r="347" spans="6:10" x14ac:dyDescent="0.2">
      <c r="F347" t="s">
        <v>20</v>
      </c>
      <c r="G347">
        <v>26</v>
      </c>
      <c r="I347" t="s">
        <v>14</v>
      </c>
      <c r="J347">
        <v>1</v>
      </c>
    </row>
    <row r="348" spans="6:10" x14ac:dyDescent="0.2">
      <c r="F348" t="s">
        <v>20</v>
      </c>
      <c r="G348">
        <v>723</v>
      </c>
      <c r="I348" t="s">
        <v>14</v>
      </c>
      <c r="J348">
        <v>21</v>
      </c>
    </row>
    <row r="349" spans="6:10" x14ac:dyDescent="0.2">
      <c r="F349" t="s">
        <v>20</v>
      </c>
      <c r="G349">
        <v>170</v>
      </c>
      <c r="I349" t="s">
        <v>14</v>
      </c>
      <c r="J349">
        <v>830</v>
      </c>
    </row>
    <row r="350" spans="6:10" x14ac:dyDescent="0.2">
      <c r="F350" t="s">
        <v>20</v>
      </c>
      <c r="G350">
        <v>238</v>
      </c>
      <c r="I350" t="s">
        <v>14</v>
      </c>
      <c r="J350">
        <v>130</v>
      </c>
    </row>
    <row r="351" spans="6:10" x14ac:dyDescent="0.2">
      <c r="F351" t="s">
        <v>20</v>
      </c>
      <c r="G351">
        <v>55</v>
      </c>
      <c r="I351" t="s">
        <v>14</v>
      </c>
      <c r="J351">
        <v>55</v>
      </c>
    </row>
    <row r="352" spans="6:10" x14ac:dyDescent="0.2">
      <c r="F352" t="s">
        <v>20</v>
      </c>
      <c r="G352">
        <v>128</v>
      </c>
      <c r="I352" t="s">
        <v>14</v>
      </c>
      <c r="J352">
        <v>114</v>
      </c>
    </row>
    <row r="353" spans="6:10" x14ac:dyDescent="0.2">
      <c r="F353" t="s">
        <v>20</v>
      </c>
      <c r="G353">
        <v>2144</v>
      </c>
      <c r="I353" t="s">
        <v>14</v>
      </c>
      <c r="J353">
        <v>594</v>
      </c>
    </row>
    <row r="354" spans="6:10" x14ac:dyDescent="0.2">
      <c r="F354" t="s">
        <v>20</v>
      </c>
      <c r="G354">
        <v>2693</v>
      </c>
      <c r="I354" t="s">
        <v>14</v>
      </c>
      <c r="J354">
        <v>24</v>
      </c>
    </row>
    <row r="355" spans="6:10" x14ac:dyDescent="0.2">
      <c r="F355" t="s">
        <v>20</v>
      </c>
      <c r="G355">
        <v>432</v>
      </c>
      <c r="I355" t="s">
        <v>14</v>
      </c>
      <c r="J355">
        <v>252</v>
      </c>
    </row>
    <row r="356" spans="6:10" x14ac:dyDescent="0.2">
      <c r="F356" t="s">
        <v>20</v>
      </c>
      <c r="G356">
        <v>189</v>
      </c>
      <c r="I356" t="s">
        <v>14</v>
      </c>
      <c r="J356">
        <v>67</v>
      </c>
    </row>
    <row r="357" spans="6:10" x14ac:dyDescent="0.2">
      <c r="F357" t="s">
        <v>20</v>
      </c>
      <c r="G357">
        <v>154</v>
      </c>
      <c r="I357" t="s">
        <v>14</v>
      </c>
      <c r="J357">
        <v>742</v>
      </c>
    </row>
    <row r="358" spans="6:10" x14ac:dyDescent="0.2">
      <c r="F358" t="s">
        <v>20</v>
      </c>
      <c r="G358">
        <v>96</v>
      </c>
      <c r="I358" t="s">
        <v>14</v>
      </c>
      <c r="J358">
        <v>75</v>
      </c>
    </row>
    <row r="359" spans="6:10" x14ac:dyDescent="0.2">
      <c r="F359" t="s">
        <v>20</v>
      </c>
      <c r="G359">
        <v>3063</v>
      </c>
      <c r="I359" t="s">
        <v>14</v>
      </c>
      <c r="J359">
        <v>4405</v>
      </c>
    </row>
    <row r="360" spans="6:10" x14ac:dyDescent="0.2">
      <c r="F360" t="s">
        <v>20</v>
      </c>
      <c r="G360">
        <v>2266</v>
      </c>
      <c r="I360" t="s">
        <v>14</v>
      </c>
      <c r="J360">
        <v>92</v>
      </c>
    </row>
    <row r="361" spans="6:10" x14ac:dyDescent="0.2">
      <c r="F361" t="s">
        <v>20</v>
      </c>
      <c r="G361">
        <v>194</v>
      </c>
      <c r="I361" t="s">
        <v>14</v>
      </c>
      <c r="J361">
        <v>64</v>
      </c>
    </row>
    <row r="362" spans="6:10" x14ac:dyDescent="0.2">
      <c r="F362" t="s">
        <v>20</v>
      </c>
      <c r="G362">
        <v>129</v>
      </c>
      <c r="I362" t="s">
        <v>14</v>
      </c>
      <c r="J362">
        <v>64</v>
      </c>
    </row>
    <row r="363" spans="6:10" x14ac:dyDescent="0.2">
      <c r="F363" t="s">
        <v>20</v>
      </c>
      <c r="G363">
        <v>375</v>
      </c>
      <c r="I363" t="s">
        <v>14</v>
      </c>
      <c r="J363">
        <v>842</v>
      </c>
    </row>
    <row r="364" spans="6:10" x14ac:dyDescent="0.2">
      <c r="F364" t="s">
        <v>20</v>
      </c>
      <c r="G364">
        <v>409</v>
      </c>
      <c r="I364" t="s">
        <v>14</v>
      </c>
      <c r="J364">
        <v>112</v>
      </c>
    </row>
    <row r="365" spans="6:10" x14ac:dyDescent="0.2">
      <c r="F365" t="s">
        <v>20</v>
      </c>
      <c r="G365">
        <v>234</v>
      </c>
      <c r="I365" t="s">
        <v>14</v>
      </c>
      <c r="J365">
        <v>374</v>
      </c>
    </row>
    <row r="366" spans="6:10" x14ac:dyDescent="0.2">
      <c r="F366" t="s">
        <v>20</v>
      </c>
      <c r="G366">
        <v>3016</v>
      </c>
    </row>
    <row r="367" spans="6:10" x14ac:dyDescent="0.2">
      <c r="F367" t="s">
        <v>20</v>
      </c>
      <c r="G367">
        <v>264</v>
      </c>
    </row>
    <row r="368" spans="6:10" x14ac:dyDescent="0.2">
      <c r="F368" t="s">
        <v>20</v>
      </c>
      <c r="G368">
        <v>272</v>
      </c>
    </row>
    <row r="369" spans="6:7" x14ac:dyDescent="0.2">
      <c r="F369" t="s">
        <v>20</v>
      </c>
      <c r="G369">
        <v>419</v>
      </c>
    </row>
    <row r="370" spans="6:7" x14ac:dyDescent="0.2">
      <c r="F370" t="s">
        <v>20</v>
      </c>
      <c r="G370">
        <v>1621</v>
      </c>
    </row>
    <row r="371" spans="6:7" x14ac:dyDescent="0.2">
      <c r="F371" t="s">
        <v>20</v>
      </c>
      <c r="G371">
        <v>1101</v>
      </c>
    </row>
    <row r="372" spans="6:7" x14ac:dyDescent="0.2">
      <c r="F372" t="s">
        <v>20</v>
      </c>
      <c r="G372">
        <v>1073</v>
      </c>
    </row>
    <row r="373" spans="6:7" x14ac:dyDescent="0.2">
      <c r="F373" t="s">
        <v>20</v>
      </c>
      <c r="G373">
        <v>331</v>
      </c>
    </row>
    <row r="374" spans="6:7" x14ac:dyDescent="0.2">
      <c r="F374" t="s">
        <v>20</v>
      </c>
      <c r="G374">
        <v>1170</v>
      </c>
    </row>
    <row r="375" spans="6:7" x14ac:dyDescent="0.2">
      <c r="F375" t="s">
        <v>20</v>
      </c>
      <c r="G375">
        <v>363</v>
      </c>
    </row>
    <row r="376" spans="6:7" x14ac:dyDescent="0.2">
      <c r="F376" t="s">
        <v>20</v>
      </c>
      <c r="G376">
        <v>103</v>
      </c>
    </row>
    <row r="377" spans="6:7" x14ac:dyDescent="0.2">
      <c r="F377" t="s">
        <v>20</v>
      </c>
      <c r="G377">
        <v>147</v>
      </c>
    </row>
    <row r="378" spans="6:7" x14ac:dyDescent="0.2">
      <c r="F378" t="s">
        <v>20</v>
      </c>
      <c r="G378">
        <v>110</v>
      </c>
    </row>
    <row r="379" spans="6:7" x14ac:dyDescent="0.2">
      <c r="F379" t="s">
        <v>20</v>
      </c>
      <c r="G379">
        <v>134</v>
      </c>
    </row>
    <row r="380" spans="6:7" x14ac:dyDescent="0.2">
      <c r="F380" t="s">
        <v>20</v>
      </c>
      <c r="G380">
        <v>269</v>
      </c>
    </row>
    <row r="381" spans="6:7" x14ac:dyDescent="0.2">
      <c r="F381" t="s">
        <v>20</v>
      </c>
      <c r="G381">
        <v>175</v>
      </c>
    </row>
    <row r="382" spans="6:7" x14ac:dyDescent="0.2">
      <c r="F382" t="s">
        <v>20</v>
      </c>
      <c r="G382">
        <v>69</v>
      </c>
    </row>
    <row r="383" spans="6:7" x14ac:dyDescent="0.2">
      <c r="F383" t="s">
        <v>20</v>
      </c>
      <c r="G383">
        <v>190</v>
      </c>
    </row>
    <row r="384" spans="6:7" x14ac:dyDescent="0.2">
      <c r="F384" t="s">
        <v>20</v>
      </c>
      <c r="G384">
        <v>237</v>
      </c>
    </row>
    <row r="385" spans="6:7" x14ac:dyDescent="0.2">
      <c r="F385" t="s">
        <v>20</v>
      </c>
      <c r="G385">
        <v>196</v>
      </c>
    </row>
    <row r="386" spans="6:7" x14ac:dyDescent="0.2">
      <c r="F386" t="s">
        <v>20</v>
      </c>
      <c r="G386">
        <v>7295</v>
      </c>
    </row>
    <row r="387" spans="6:7" x14ac:dyDescent="0.2">
      <c r="F387" t="s">
        <v>20</v>
      </c>
      <c r="G387">
        <v>2893</v>
      </c>
    </row>
    <row r="388" spans="6:7" x14ac:dyDescent="0.2">
      <c r="F388" t="s">
        <v>20</v>
      </c>
      <c r="G388">
        <v>820</v>
      </c>
    </row>
    <row r="389" spans="6:7" x14ac:dyDescent="0.2">
      <c r="F389" t="s">
        <v>20</v>
      </c>
      <c r="G389">
        <v>2038</v>
      </c>
    </row>
    <row r="390" spans="6:7" x14ac:dyDescent="0.2">
      <c r="F390" t="s">
        <v>20</v>
      </c>
      <c r="G390">
        <v>116</v>
      </c>
    </row>
    <row r="391" spans="6:7" x14ac:dyDescent="0.2">
      <c r="F391" t="s">
        <v>20</v>
      </c>
      <c r="G391">
        <v>1345</v>
      </c>
    </row>
    <row r="392" spans="6:7" x14ac:dyDescent="0.2">
      <c r="F392" t="s">
        <v>20</v>
      </c>
      <c r="G392">
        <v>168</v>
      </c>
    </row>
    <row r="393" spans="6:7" x14ac:dyDescent="0.2">
      <c r="F393" t="s">
        <v>20</v>
      </c>
      <c r="G393">
        <v>137</v>
      </c>
    </row>
    <row r="394" spans="6:7" x14ac:dyDescent="0.2">
      <c r="F394" t="s">
        <v>20</v>
      </c>
      <c r="G394">
        <v>186</v>
      </c>
    </row>
    <row r="395" spans="6:7" x14ac:dyDescent="0.2">
      <c r="F395" t="s">
        <v>20</v>
      </c>
      <c r="G395">
        <v>125</v>
      </c>
    </row>
    <row r="396" spans="6:7" x14ac:dyDescent="0.2">
      <c r="F396" t="s">
        <v>20</v>
      </c>
      <c r="G396">
        <v>202</v>
      </c>
    </row>
    <row r="397" spans="6:7" x14ac:dyDescent="0.2">
      <c r="F397" t="s">
        <v>20</v>
      </c>
      <c r="G397">
        <v>103</v>
      </c>
    </row>
    <row r="398" spans="6:7" x14ac:dyDescent="0.2">
      <c r="F398" t="s">
        <v>20</v>
      </c>
      <c r="G398">
        <v>1785</v>
      </c>
    </row>
    <row r="399" spans="6:7" x14ac:dyDescent="0.2">
      <c r="F399" t="s">
        <v>20</v>
      </c>
      <c r="G399">
        <v>157</v>
      </c>
    </row>
    <row r="400" spans="6:7" x14ac:dyDescent="0.2">
      <c r="F400" t="s">
        <v>20</v>
      </c>
      <c r="G400">
        <v>555</v>
      </c>
    </row>
    <row r="401" spans="6:7" x14ac:dyDescent="0.2">
      <c r="F401" t="s">
        <v>20</v>
      </c>
      <c r="G401">
        <v>297</v>
      </c>
    </row>
    <row r="402" spans="6:7" x14ac:dyDescent="0.2">
      <c r="F402" t="s">
        <v>20</v>
      </c>
      <c r="G402">
        <v>123</v>
      </c>
    </row>
    <row r="403" spans="6:7" x14ac:dyDescent="0.2">
      <c r="F403" t="s">
        <v>20</v>
      </c>
      <c r="G403">
        <v>3036</v>
      </c>
    </row>
    <row r="404" spans="6:7" x14ac:dyDescent="0.2">
      <c r="F404" t="s">
        <v>20</v>
      </c>
      <c r="G404">
        <v>144</v>
      </c>
    </row>
    <row r="405" spans="6:7" x14ac:dyDescent="0.2">
      <c r="F405" t="s">
        <v>20</v>
      </c>
      <c r="G405">
        <v>121</v>
      </c>
    </row>
    <row r="406" spans="6:7" x14ac:dyDescent="0.2">
      <c r="F406" t="s">
        <v>20</v>
      </c>
      <c r="G406">
        <v>181</v>
      </c>
    </row>
    <row r="407" spans="6:7" x14ac:dyDescent="0.2">
      <c r="F407" t="s">
        <v>20</v>
      </c>
      <c r="G407">
        <v>122</v>
      </c>
    </row>
    <row r="408" spans="6:7" x14ac:dyDescent="0.2">
      <c r="F408" t="s">
        <v>20</v>
      </c>
      <c r="G408">
        <v>1071</v>
      </c>
    </row>
    <row r="409" spans="6:7" x14ac:dyDescent="0.2">
      <c r="F409" t="s">
        <v>20</v>
      </c>
      <c r="G409">
        <v>980</v>
      </c>
    </row>
    <row r="410" spans="6:7" x14ac:dyDescent="0.2">
      <c r="F410" t="s">
        <v>20</v>
      </c>
      <c r="G410">
        <v>536</v>
      </c>
    </row>
    <row r="411" spans="6:7" x14ac:dyDescent="0.2">
      <c r="F411" t="s">
        <v>20</v>
      </c>
      <c r="G411">
        <v>1991</v>
      </c>
    </row>
    <row r="412" spans="6:7" x14ac:dyDescent="0.2">
      <c r="F412" t="s">
        <v>20</v>
      </c>
      <c r="G412">
        <v>180</v>
      </c>
    </row>
    <row r="413" spans="6:7" x14ac:dyDescent="0.2">
      <c r="F413" t="s">
        <v>20</v>
      </c>
      <c r="G413">
        <v>130</v>
      </c>
    </row>
    <row r="414" spans="6:7" x14ac:dyDescent="0.2">
      <c r="F414" t="s">
        <v>20</v>
      </c>
      <c r="G414">
        <v>122</v>
      </c>
    </row>
    <row r="415" spans="6:7" x14ac:dyDescent="0.2">
      <c r="F415" t="s">
        <v>20</v>
      </c>
      <c r="G415">
        <v>140</v>
      </c>
    </row>
    <row r="416" spans="6:7" x14ac:dyDescent="0.2">
      <c r="F416" t="s">
        <v>20</v>
      </c>
      <c r="G416">
        <v>3388</v>
      </c>
    </row>
    <row r="417" spans="6:7" x14ac:dyDescent="0.2">
      <c r="F417" t="s">
        <v>20</v>
      </c>
      <c r="G417">
        <v>280</v>
      </c>
    </row>
    <row r="418" spans="6:7" x14ac:dyDescent="0.2">
      <c r="F418" t="s">
        <v>20</v>
      </c>
      <c r="G418">
        <v>366</v>
      </c>
    </row>
    <row r="419" spans="6:7" x14ac:dyDescent="0.2">
      <c r="F419" t="s">
        <v>20</v>
      </c>
      <c r="G419">
        <v>270</v>
      </c>
    </row>
    <row r="420" spans="6:7" x14ac:dyDescent="0.2">
      <c r="F420" t="s">
        <v>20</v>
      </c>
      <c r="G420">
        <v>137</v>
      </c>
    </row>
    <row r="421" spans="6:7" x14ac:dyDescent="0.2">
      <c r="F421" t="s">
        <v>20</v>
      </c>
      <c r="G421">
        <v>3205</v>
      </c>
    </row>
    <row r="422" spans="6:7" x14ac:dyDescent="0.2">
      <c r="F422" t="s">
        <v>20</v>
      </c>
      <c r="G422">
        <v>288</v>
      </c>
    </row>
    <row r="423" spans="6:7" x14ac:dyDescent="0.2">
      <c r="F423" t="s">
        <v>20</v>
      </c>
      <c r="G423">
        <v>148</v>
      </c>
    </row>
    <row r="424" spans="6:7" x14ac:dyDescent="0.2">
      <c r="F424" t="s">
        <v>20</v>
      </c>
      <c r="G424">
        <v>114</v>
      </c>
    </row>
    <row r="425" spans="6:7" x14ac:dyDescent="0.2">
      <c r="F425" t="s">
        <v>20</v>
      </c>
      <c r="G425">
        <v>1518</v>
      </c>
    </row>
    <row r="426" spans="6:7" x14ac:dyDescent="0.2">
      <c r="F426" t="s">
        <v>20</v>
      </c>
      <c r="G426">
        <v>166</v>
      </c>
    </row>
    <row r="427" spans="6:7" x14ac:dyDescent="0.2">
      <c r="F427" t="s">
        <v>20</v>
      </c>
      <c r="G427">
        <v>100</v>
      </c>
    </row>
    <row r="428" spans="6:7" x14ac:dyDescent="0.2">
      <c r="F428" t="s">
        <v>20</v>
      </c>
      <c r="G428">
        <v>235</v>
      </c>
    </row>
    <row r="429" spans="6:7" x14ac:dyDescent="0.2">
      <c r="F429" t="s">
        <v>20</v>
      </c>
      <c r="G429">
        <v>148</v>
      </c>
    </row>
    <row r="430" spans="6:7" x14ac:dyDescent="0.2">
      <c r="F430" t="s">
        <v>20</v>
      </c>
      <c r="G430">
        <v>198</v>
      </c>
    </row>
    <row r="431" spans="6:7" x14ac:dyDescent="0.2">
      <c r="F431" t="s">
        <v>20</v>
      </c>
      <c r="G431">
        <v>150</v>
      </c>
    </row>
    <row r="432" spans="6:7" x14ac:dyDescent="0.2">
      <c r="F432" t="s">
        <v>20</v>
      </c>
      <c r="G432">
        <v>216</v>
      </c>
    </row>
    <row r="433" spans="6:7" x14ac:dyDescent="0.2">
      <c r="F433" t="s">
        <v>20</v>
      </c>
      <c r="G433">
        <v>5139</v>
      </c>
    </row>
    <row r="434" spans="6:7" x14ac:dyDescent="0.2">
      <c r="F434" t="s">
        <v>20</v>
      </c>
      <c r="G434">
        <v>2353</v>
      </c>
    </row>
    <row r="435" spans="6:7" x14ac:dyDescent="0.2">
      <c r="F435" t="s">
        <v>20</v>
      </c>
      <c r="G435">
        <v>78</v>
      </c>
    </row>
    <row r="436" spans="6:7" x14ac:dyDescent="0.2">
      <c r="F436" t="s">
        <v>20</v>
      </c>
      <c r="G436">
        <v>174</v>
      </c>
    </row>
    <row r="437" spans="6:7" x14ac:dyDescent="0.2">
      <c r="F437" t="s">
        <v>20</v>
      </c>
      <c r="G437">
        <v>164</v>
      </c>
    </row>
    <row r="438" spans="6:7" x14ac:dyDescent="0.2">
      <c r="F438" t="s">
        <v>20</v>
      </c>
      <c r="G438">
        <v>161</v>
      </c>
    </row>
    <row r="439" spans="6:7" x14ac:dyDescent="0.2">
      <c r="F439" t="s">
        <v>20</v>
      </c>
      <c r="G439">
        <v>138</v>
      </c>
    </row>
    <row r="440" spans="6:7" x14ac:dyDescent="0.2">
      <c r="F440" t="s">
        <v>20</v>
      </c>
      <c r="G440">
        <v>3308</v>
      </c>
    </row>
    <row r="441" spans="6:7" x14ac:dyDescent="0.2">
      <c r="F441" t="s">
        <v>20</v>
      </c>
      <c r="G441">
        <v>127</v>
      </c>
    </row>
    <row r="442" spans="6:7" x14ac:dyDescent="0.2">
      <c r="F442" t="s">
        <v>20</v>
      </c>
      <c r="G442">
        <v>207</v>
      </c>
    </row>
    <row r="443" spans="6:7" x14ac:dyDescent="0.2">
      <c r="F443" t="s">
        <v>20</v>
      </c>
      <c r="G443">
        <v>181</v>
      </c>
    </row>
    <row r="444" spans="6:7" x14ac:dyDescent="0.2">
      <c r="F444" t="s">
        <v>20</v>
      </c>
      <c r="G444">
        <v>110</v>
      </c>
    </row>
    <row r="445" spans="6:7" x14ac:dyDescent="0.2">
      <c r="F445" t="s">
        <v>20</v>
      </c>
      <c r="G445">
        <v>185</v>
      </c>
    </row>
    <row r="446" spans="6:7" x14ac:dyDescent="0.2">
      <c r="F446" t="s">
        <v>20</v>
      </c>
      <c r="G446">
        <v>121</v>
      </c>
    </row>
    <row r="447" spans="6:7" x14ac:dyDescent="0.2">
      <c r="F447" t="s">
        <v>20</v>
      </c>
      <c r="G447">
        <v>106</v>
      </c>
    </row>
    <row r="448" spans="6:7" x14ac:dyDescent="0.2">
      <c r="F448" t="s">
        <v>20</v>
      </c>
      <c r="G448">
        <v>142</v>
      </c>
    </row>
    <row r="449" spans="6:7" x14ac:dyDescent="0.2">
      <c r="F449" t="s">
        <v>20</v>
      </c>
      <c r="G449">
        <v>233</v>
      </c>
    </row>
    <row r="450" spans="6:7" x14ac:dyDescent="0.2">
      <c r="F450" t="s">
        <v>20</v>
      </c>
      <c r="G450">
        <v>218</v>
      </c>
    </row>
    <row r="451" spans="6:7" x14ac:dyDescent="0.2">
      <c r="F451" t="s">
        <v>20</v>
      </c>
      <c r="G451">
        <v>76</v>
      </c>
    </row>
    <row r="452" spans="6:7" x14ac:dyDescent="0.2">
      <c r="F452" t="s">
        <v>20</v>
      </c>
      <c r="G452">
        <v>43</v>
      </c>
    </row>
    <row r="453" spans="6:7" x14ac:dyDescent="0.2">
      <c r="F453" t="s">
        <v>20</v>
      </c>
      <c r="G453">
        <v>221</v>
      </c>
    </row>
    <row r="454" spans="6:7" x14ac:dyDescent="0.2">
      <c r="F454" t="s">
        <v>20</v>
      </c>
      <c r="G454">
        <v>2805</v>
      </c>
    </row>
    <row r="455" spans="6:7" x14ac:dyDescent="0.2">
      <c r="F455" t="s">
        <v>20</v>
      </c>
      <c r="G455">
        <v>68</v>
      </c>
    </row>
    <row r="456" spans="6:7" x14ac:dyDescent="0.2">
      <c r="F456" t="s">
        <v>20</v>
      </c>
      <c r="G456">
        <v>183</v>
      </c>
    </row>
    <row r="457" spans="6:7" x14ac:dyDescent="0.2">
      <c r="F457" t="s">
        <v>20</v>
      </c>
      <c r="G457">
        <v>133</v>
      </c>
    </row>
    <row r="458" spans="6:7" x14ac:dyDescent="0.2">
      <c r="F458" t="s">
        <v>20</v>
      </c>
      <c r="G458">
        <v>2489</v>
      </c>
    </row>
    <row r="459" spans="6:7" x14ac:dyDescent="0.2">
      <c r="F459" t="s">
        <v>20</v>
      </c>
      <c r="G459">
        <v>69</v>
      </c>
    </row>
    <row r="460" spans="6:7" x14ac:dyDescent="0.2">
      <c r="F460" t="s">
        <v>20</v>
      </c>
      <c r="G460">
        <v>279</v>
      </c>
    </row>
    <row r="461" spans="6:7" x14ac:dyDescent="0.2">
      <c r="F461" t="s">
        <v>20</v>
      </c>
      <c r="G461">
        <v>210</v>
      </c>
    </row>
    <row r="462" spans="6:7" x14ac:dyDescent="0.2">
      <c r="F462" t="s">
        <v>20</v>
      </c>
      <c r="G462">
        <v>2100</v>
      </c>
    </row>
    <row r="463" spans="6:7" x14ac:dyDescent="0.2">
      <c r="F463" t="s">
        <v>20</v>
      </c>
      <c r="G463">
        <v>252</v>
      </c>
    </row>
    <row r="464" spans="6:7" x14ac:dyDescent="0.2">
      <c r="F464" t="s">
        <v>20</v>
      </c>
      <c r="G464">
        <v>1280</v>
      </c>
    </row>
    <row r="465" spans="6:7" x14ac:dyDescent="0.2">
      <c r="F465" t="s">
        <v>20</v>
      </c>
      <c r="G465">
        <v>157</v>
      </c>
    </row>
    <row r="466" spans="6:7" x14ac:dyDescent="0.2">
      <c r="F466" t="s">
        <v>20</v>
      </c>
      <c r="G466">
        <v>194</v>
      </c>
    </row>
    <row r="467" spans="6:7" x14ac:dyDescent="0.2">
      <c r="F467" t="s">
        <v>20</v>
      </c>
      <c r="G467">
        <v>82</v>
      </c>
    </row>
    <row r="468" spans="6:7" x14ac:dyDescent="0.2">
      <c r="F468" t="s">
        <v>20</v>
      </c>
      <c r="G468">
        <v>4233</v>
      </c>
    </row>
    <row r="469" spans="6:7" x14ac:dyDescent="0.2">
      <c r="F469" t="s">
        <v>20</v>
      </c>
      <c r="G469">
        <v>1297</v>
      </c>
    </row>
    <row r="470" spans="6:7" x14ac:dyDescent="0.2">
      <c r="F470" t="s">
        <v>20</v>
      </c>
      <c r="G470">
        <v>165</v>
      </c>
    </row>
    <row r="471" spans="6:7" x14ac:dyDescent="0.2">
      <c r="F471" t="s">
        <v>20</v>
      </c>
      <c r="G471">
        <v>119</v>
      </c>
    </row>
    <row r="472" spans="6:7" x14ac:dyDescent="0.2">
      <c r="F472" t="s">
        <v>20</v>
      </c>
      <c r="G472">
        <v>1797</v>
      </c>
    </row>
    <row r="473" spans="6:7" x14ac:dyDescent="0.2">
      <c r="F473" t="s">
        <v>20</v>
      </c>
      <c r="G473">
        <v>261</v>
      </c>
    </row>
    <row r="474" spans="6:7" x14ac:dyDescent="0.2">
      <c r="F474" t="s">
        <v>20</v>
      </c>
      <c r="G474">
        <v>157</v>
      </c>
    </row>
    <row r="475" spans="6:7" x14ac:dyDescent="0.2">
      <c r="F475" t="s">
        <v>20</v>
      </c>
      <c r="G475">
        <v>3533</v>
      </c>
    </row>
    <row r="476" spans="6:7" x14ac:dyDescent="0.2">
      <c r="F476" t="s">
        <v>20</v>
      </c>
      <c r="G476">
        <v>155</v>
      </c>
    </row>
    <row r="477" spans="6:7" x14ac:dyDescent="0.2">
      <c r="F477" t="s">
        <v>20</v>
      </c>
      <c r="G477">
        <v>132</v>
      </c>
    </row>
    <row r="478" spans="6:7" x14ac:dyDescent="0.2">
      <c r="F478" t="s">
        <v>20</v>
      </c>
      <c r="G478">
        <v>1354</v>
      </c>
    </row>
    <row r="479" spans="6:7" x14ac:dyDescent="0.2">
      <c r="F479" t="s">
        <v>20</v>
      </c>
      <c r="G479">
        <v>48</v>
      </c>
    </row>
    <row r="480" spans="6:7" x14ac:dyDescent="0.2">
      <c r="F480" t="s">
        <v>20</v>
      </c>
      <c r="G480">
        <v>110</v>
      </c>
    </row>
    <row r="481" spans="6:7" x14ac:dyDescent="0.2">
      <c r="F481" t="s">
        <v>20</v>
      </c>
      <c r="G481">
        <v>172</v>
      </c>
    </row>
    <row r="482" spans="6:7" x14ac:dyDescent="0.2">
      <c r="F482" t="s">
        <v>20</v>
      </c>
      <c r="G482">
        <v>307</v>
      </c>
    </row>
    <row r="483" spans="6:7" x14ac:dyDescent="0.2">
      <c r="F483" t="s">
        <v>20</v>
      </c>
      <c r="G483">
        <v>160</v>
      </c>
    </row>
    <row r="484" spans="6:7" x14ac:dyDescent="0.2">
      <c r="F484" t="s">
        <v>20</v>
      </c>
      <c r="G484">
        <v>1467</v>
      </c>
    </row>
    <row r="485" spans="6:7" x14ac:dyDescent="0.2">
      <c r="F485" t="s">
        <v>20</v>
      </c>
      <c r="G485">
        <v>2662</v>
      </c>
    </row>
    <row r="486" spans="6:7" x14ac:dyDescent="0.2">
      <c r="F486" t="s">
        <v>20</v>
      </c>
      <c r="G486">
        <v>452</v>
      </c>
    </row>
    <row r="487" spans="6:7" x14ac:dyDescent="0.2">
      <c r="F487" t="s">
        <v>20</v>
      </c>
      <c r="G487">
        <v>158</v>
      </c>
    </row>
    <row r="488" spans="6:7" x14ac:dyDescent="0.2">
      <c r="F488" t="s">
        <v>20</v>
      </c>
      <c r="G488">
        <v>225</v>
      </c>
    </row>
    <row r="489" spans="6:7" x14ac:dyDescent="0.2">
      <c r="F489" t="s">
        <v>20</v>
      </c>
      <c r="G489">
        <v>65</v>
      </c>
    </row>
    <row r="490" spans="6:7" x14ac:dyDescent="0.2">
      <c r="F490" t="s">
        <v>20</v>
      </c>
      <c r="G490">
        <v>163</v>
      </c>
    </row>
    <row r="491" spans="6:7" x14ac:dyDescent="0.2">
      <c r="F491" t="s">
        <v>20</v>
      </c>
      <c r="G491">
        <v>85</v>
      </c>
    </row>
    <row r="492" spans="6:7" x14ac:dyDescent="0.2">
      <c r="F492" t="s">
        <v>20</v>
      </c>
      <c r="G492">
        <v>217</v>
      </c>
    </row>
    <row r="493" spans="6:7" x14ac:dyDescent="0.2">
      <c r="F493" t="s">
        <v>20</v>
      </c>
      <c r="G493">
        <v>150</v>
      </c>
    </row>
    <row r="494" spans="6:7" x14ac:dyDescent="0.2">
      <c r="F494" t="s">
        <v>20</v>
      </c>
      <c r="G494">
        <v>3272</v>
      </c>
    </row>
    <row r="495" spans="6:7" x14ac:dyDescent="0.2">
      <c r="F495" t="s">
        <v>20</v>
      </c>
      <c r="G495">
        <v>300</v>
      </c>
    </row>
    <row r="496" spans="6:7" x14ac:dyDescent="0.2">
      <c r="F496" t="s">
        <v>20</v>
      </c>
      <c r="G496">
        <v>126</v>
      </c>
    </row>
    <row r="497" spans="6:7" x14ac:dyDescent="0.2">
      <c r="F497" t="s">
        <v>20</v>
      </c>
      <c r="G497">
        <v>2320</v>
      </c>
    </row>
    <row r="498" spans="6:7" x14ac:dyDescent="0.2">
      <c r="F498" t="s">
        <v>20</v>
      </c>
      <c r="G498">
        <v>81</v>
      </c>
    </row>
    <row r="499" spans="6:7" x14ac:dyDescent="0.2">
      <c r="F499" t="s">
        <v>20</v>
      </c>
      <c r="G499">
        <v>1887</v>
      </c>
    </row>
    <row r="500" spans="6:7" x14ac:dyDescent="0.2">
      <c r="F500" t="s">
        <v>20</v>
      </c>
      <c r="G500">
        <v>4358</v>
      </c>
    </row>
    <row r="501" spans="6:7" x14ac:dyDescent="0.2">
      <c r="F501" t="s">
        <v>20</v>
      </c>
      <c r="G501">
        <v>53</v>
      </c>
    </row>
    <row r="502" spans="6:7" x14ac:dyDescent="0.2">
      <c r="F502" t="s">
        <v>20</v>
      </c>
      <c r="G502">
        <v>2414</v>
      </c>
    </row>
    <row r="503" spans="6:7" x14ac:dyDescent="0.2">
      <c r="F503" t="s">
        <v>20</v>
      </c>
      <c r="G503">
        <v>80</v>
      </c>
    </row>
    <row r="504" spans="6:7" x14ac:dyDescent="0.2">
      <c r="F504" t="s">
        <v>20</v>
      </c>
      <c r="G504">
        <v>193</v>
      </c>
    </row>
    <row r="505" spans="6:7" x14ac:dyDescent="0.2">
      <c r="F505" t="s">
        <v>20</v>
      </c>
      <c r="G505">
        <v>52</v>
      </c>
    </row>
    <row r="506" spans="6:7" x14ac:dyDescent="0.2">
      <c r="F506" t="s">
        <v>20</v>
      </c>
      <c r="G506">
        <v>290</v>
      </c>
    </row>
    <row r="507" spans="6:7" x14ac:dyDescent="0.2">
      <c r="F507" t="s">
        <v>20</v>
      </c>
      <c r="G507">
        <v>122</v>
      </c>
    </row>
    <row r="508" spans="6:7" x14ac:dyDescent="0.2">
      <c r="F508" t="s">
        <v>20</v>
      </c>
      <c r="G508">
        <v>1470</v>
      </c>
    </row>
    <row r="509" spans="6:7" x14ac:dyDescent="0.2">
      <c r="F509" t="s">
        <v>20</v>
      </c>
      <c r="G509">
        <v>165</v>
      </c>
    </row>
    <row r="510" spans="6:7" x14ac:dyDescent="0.2">
      <c r="F510" t="s">
        <v>20</v>
      </c>
      <c r="G510">
        <v>182</v>
      </c>
    </row>
    <row r="511" spans="6:7" x14ac:dyDescent="0.2">
      <c r="F511" t="s">
        <v>20</v>
      </c>
      <c r="G511">
        <v>199</v>
      </c>
    </row>
    <row r="512" spans="6:7" x14ac:dyDescent="0.2">
      <c r="F512" t="s">
        <v>20</v>
      </c>
      <c r="G512">
        <v>56</v>
      </c>
    </row>
    <row r="513" spans="6:7" x14ac:dyDescent="0.2">
      <c r="F513" t="s">
        <v>20</v>
      </c>
      <c r="G513">
        <v>1460</v>
      </c>
    </row>
    <row r="514" spans="6:7" x14ac:dyDescent="0.2">
      <c r="F514" t="s">
        <v>20</v>
      </c>
      <c r="G514">
        <v>123</v>
      </c>
    </row>
    <row r="515" spans="6:7" x14ac:dyDescent="0.2">
      <c r="F515" t="s">
        <v>20</v>
      </c>
      <c r="G515">
        <v>159</v>
      </c>
    </row>
    <row r="516" spans="6:7" x14ac:dyDescent="0.2">
      <c r="F516" t="s">
        <v>20</v>
      </c>
      <c r="G516">
        <v>110</v>
      </c>
    </row>
    <row r="517" spans="6:7" x14ac:dyDescent="0.2">
      <c r="F517" t="s">
        <v>20</v>
      </c>
      <c r="G517">
        <v>236</v>
      </c>
    </row>
    <row r="518" spans="6:7" x14ac:dyDescent="0.2">
      <c r="F518" t="s">
        <v>20</v>
      </c>
      <c r="G518">
        <v>191</v>
      </c>
    </row>
    <row r="519" spans="6:7" x14ac:dyDescent="0.2">
      <c r="F519" t="s">
        <v>20</v>
      </c>
      <c r="G519">
        <v>3934</v>
      </c>
    </row>
    <row r="520" spans="6:7" x14ac:dyDescent="0.2">
      <c r="F520" t="s">
        <v>20</v>
      </c>
      <c r="G520">
        <v>80</v>
      </c>
    </row>
    <row r="521" spans="6:7" x14ac:dyDescent="0.2">
      <c r="F521" t="s">
        <v>20</v>
      </c>
      <c r="G521">
        <v>462</v>
      </c>
    </row>
    <row r="522" spans="6:7" x14ac:dyDescent="0.2">
      <c r="F522" t="s">
        <v>20</v>
      </c>
      <c r="G522">
        <v>179</v>
      </c>
    </row>
    <row r="523" spans="6:7" x14ac:dyDescent="0.2">
      <c r="F523" t="s">
        <v>20</v>
      </c>
      <c r="G523">
        <v>1866</v>
      </c>
    </row>
    <row r="524" spans="6:7" x14ac:dyDescent="0.2">
      <c r="F524" t="s">
        <v>20</v>
      </c>
      <c r="G524">
        <v>156</v>
      </c>
    </row>
    <row r="525" spans="6:7" x14ac:dyDescent="0.2">
      <c r="F525" t="s">
        <v>20</v>
      </c>
      <c r="G525">
        <v>255</v>
      </c>
    </row>
    <row r="526" spans="6:7" x14ac:dyDescent="0.2">
      <c r="F526" t="s">
        <v>20</v>
      </c>
      <c r="G526">
        <v>2261</v>
      </c>
    </row>
    <row r="527" spans="6:7" x14ac:dyDescent="0.2">
      <c r="F527" t="s">
        <v>20</v>
      </c>
      <c r="G527">
        <v>40</v>
      </c>
    </row>
    <row r="528" spans="6:7" x14ac:dyDescent="0.2">
      <c r="F528" t="s">
        <v>20</v>
      </c>
      <c r="G528">
        <v>2289</v>
      </c>
    </row>
    <row r="529" spans="6:7" x14ac:dyDescent="0.2">
      <c r="F529" t="s">
        <v>20</v>
      </c>
      <c r="G529">
        <v>65</v>
      </c>
    </row>
    <row r="530" spans="6:7" x14ac:dyDescent="0.2">
      <c r="F530" t="s">
        <v>20</v>
      </c>
      <c r="G530">
        <v>3777</v>
      </c>
    </row>
    <row r="531" spans="6:7" x14ac:dyDescent="0.2">
      <c r="F531" t="s">
        <v>20</v>
      </c>
      <c r="G531">
        <v>184</v>
      </c>
    </row>
    <row r="532" spans="6:7" x14ac:dyDescent="0.2">
      <c r="F532" t="s">
        <v>20</v>
      </c>
      <c r="G532">
        <v>85</v>
      </c>
    </row>
    <row r="533" spans="6:7" x14ac:dyDescent="0.2">
      <c r="F533" t="s">
        <v>20</v>
      </c>
      <c r="G533">
        <v>144</v>
      </c>
    </row>
    <row r="534" spans="6:7" x14ac:dyDescent="0.2">
      <c r="F534" t="s">
        <v>20</v>
      </c>
      <c r="G534">
        <v>1902</v>
      </c>
    </row>
    <row r="535" spans="6:7" x14ac:dyDescent="0.2">
      <c r="F535" t="s">
        <v>20</v>
      </c>
      <c r="G535">
        <v>105</v>
      </c>
    </row>
    <row r="536" spans="6:7" x14ac:dyDescent="0.2">
      <c r="F536" t="s">
        <v>20</v>
      </c>
      <c r="G536">
        <v>132</v>
      </c>
    </row>
    <row r="537" spans="6:7" x14ac:dyDescent="0.2">
      <c r="F537" t="s">
        <v>20</v>
      </c>
      <c r="G537">
        <v>96</v>
      </c>
    </row>
    <row r="538" spans="6:7" x14ac:dyDescent="0.2">
      <c r="F538" t="s">
        <v>20</v>
      </c>
      <c r="G538">
        <v>114</v>
      </c>
    </row>
    <row r="539" spans="6:7" x14ac:dyDescent="0.2">
      <c r="F539" t="s">
        <v>20</v>
      </c>
      <c r="G539">
        <v>203</v>
      </c>
    </row>
    <row r="540" spans="6:7" x14ac:dyDescent="0.2">
      <c r="F540" t="s">
        <v>20</v>
      </c>
      <c r="G540">
        <v>1559</v>
      </c>
    </row>
    <row r="541" spans="6:7" x14ac:dyDescent="0.2">
      <c r="F541" t="s">
        <v>20</v>
      </c>
      <c r="G541">
        <v>1548</v>
      </c>
    </row>
    <row r="542" spans="6:7" x14ac:dyDescent="0.2">
      <c r="F542" t="s">
        <v>20</v>
      </c>
      <c r="G542">
        <v>80</v>
      </c>
    </row>
    <row r="543" spans="6:7" x14ac:dyDescent="0.2">
      <c r="F543" t="s">
        <v>20</v>
      </c>
      <c r="G543">
        <v>131</v>
      </c>
    </row>
    <row r="544" spans="6:7" x14ac:dyDescent="0.2">
      <c r="F544" t="s">
        <v>20</v>
      </c>
      <c r="G544">
        <v>112</v>
      </c>
    </row>
    <row r="545" spans="6:7" x14ac:dyDescent="0.2">
      <c r="F545" t="s">
        <v>20</v>
      </c>
      <c r="G545">
        <v>155</v>
      </c>
    </row>
    <row r="546" spans="6:7" x14ac:dyDescent="0.2">
      <c r="F546" t="s">
        <v>20</v>
      </c>
      <c r="G546">
        <v>266</v>
      </c>
    </row>
    <row r="547" spans="6:7" x14ac:dyDescent="0.2">
      <c r="F547" t="s">
        <v>20</v>
      </c>
      <c r="G547">
        <v>155</v>
      </c>
    </row>
    <row r="548" spans="6:7" x14ac:dyDescent="0.2">
      <c r="F548" t="s">
        <v>20</v>
      </c>
      <c r="G548">
        <v>207</v>
      </c>
    </row>
    <row r="549" spans="6:7" x14ac:dyDescent="0.2">
      <c r="F549" t="s">
        <v>20</v>
      </c>
      <c r="G549">
        <v>245</v>
      </c>
    </row>
    <row r="550" spans="6:7" x14ac:dyDescent="0.2">
      <c r="F550" t="s">
        <v>20</v>
      </c>
      <c r="G550">
        <v>1573</v>
      </c>
    </row>
    <row r="551" spans="6:7" x14ac:dyDescent="0.2">
      <c r="F551" t="s">
        <v>20</v>
      </c>
      <c r="G551">
        <v>114</v>
      </c>
    </row>
    <row r="552" spans="6:7" x14ac:dyDescent="0.2">
      <c r="F552" t="s">
        <v>20</v>
      </c>
      <c r="G552">
        <v>93</v>
      </c>
    </row>
    <row r="553" spans="6:7" x14ac:dyDescent="0.2">
      <c r="F553" t="s">
        <v>20</v>
      </c>
      <c r="G553">
        <v>1681</v>
      </c>
    </row>
    <row r="554" spans="6:7" x14ac:dyDescent="0.2">
      <c r="F554" t="s">
        <v>20</v>
      </c>
      <c r="G554">
        <v>32</v>
      </c>
    </row>
    <row r="555" spans="6:7" x14ac:dyDescent="0.2">
      <c r="F555" t="s">
        <v>20</v>
      </c>
      <c r="G555">
        <v>135</v>
      </c>
    </row>
    <row r="556" spans="6:7" x14ac:dyDescent="0.2">
      <c r="F556" t="s">
        <v>20</v>
      </c>
      <c r="G556">
        <v>140</v>
      </c>
    </row>
    <row r="557" spans="6:7" x14ac:dyDescent="0.2">
      <c r="F557" t="s">
        <v>20</v>
      </c>
      <c r="G557">
        <v>92</v>
      </c>
    </row>
    <row r="558" spans="6:7" x14ac:dyDescent="0.2">
      <c r="F558" t="s">
        <v>20</v>
      </c>
      <c r="G558">
        <v>1015</v>
      </c>
    </row>
    <row r="559" spans="6:7" x14ac:dyDescent="0.2">
      <c r="F559" t="s">
        <v>20</v>
      </c>
      <c r="G559">
        <v>323</v>
      </c>
    </row>
    <row r="560" spans="6:7" x14ac:dyDescent="0.2">
      <c r="F560" t="s">
        <v>20</v>
      </c>
      <c r="G560">
        <v>2326</v>
      </c>
    </row>
    <row r="561" spans="6:7" x14ac:dyDescent="0.2">
      <c r="F561" t="s">
        <v>20</v>
      </c>
      <c r="G561">
        <v>381</v>
      </c>
    </row>
    <row r="562" spans="6:7" x14ac:dyDescent="0.2">
      <c r="F562" t="s">
        <v>20</v>
      </c>
      <c r="G562">
        <v>480</v>
      </c>
    </row>
    <row r="563" spans="6:7" x14ac:dyDescent="0.2">
      <c r="F563" t="s">
        <v>20</v>
      </c>
      <c r="G563">
        <v>226</v>
      </c>
    </row>
    <row r="564" spans="6:7" x14ac:dyDescent="0.2">
      <c r="F564" t="s">
        <v>20</v>
      </c>
      <c r="G564">
        <v>241</v>
      </c>
    </row>
    <row r="565" spans="6:7" x14ac:dyDescent="0.2">
      <c r="F565" t="s">
        <v>20</v>
      </c>
      <c r="G565">
        <v>132</v>
      </c>
    </row>
    <row r="566" spans="6:7" x14ac:dyDescent="0.2">
      <c r="F566" t="s">
        <v>20</v>
      </c>
      <c r="G566">
        <v>2043</v>
      </c>
    </row>
  </sheetData>
  <conditionalFormatting sqref="I2:I1047940">
    <cfRule type="cellIs" dxfId="19" priority="21" operator="equal">
      <formula>"failed"</formula>
    </cfRule>
    <cfRule type="cellIs" dxfId="18" priority="22" operator="equal">
      <formula>"live"</formula>
    </cfRule>
    <cfRule type="cellIs" dxfId="17" priority="23" operator="equal">
      <formula>"successful"</formula>
    </cfRule>
    <cfRule type="cellIs" dxfId="16" priority="24" operator="equal">
      <formula>"canceled"</formula>
    </cfRule>
  </conditionalFormatting>
  <conditionalFormatting sqref="F2:F566">
    <cfRule type="cellIs" dxfId="15" priority="17" operator="equal">
      <formula>"failed"</formula>
    </cfRule>
    <cfRule type="cellIs" dxfId="14" priority="18" operator="equal">
      <formula>"live"</formula>
    </cfRule>
    <cfRule type="cellIs" dxfId="13" priority="19" operator="equal">
      <formula>"successful"</formula>
    </cfRule>
    <cfRule type="cellIs" dxfId="12" priority="20" operator="equal">
      <formula>"canceled"</formula>
    </cfRule>
  </conditionalFormatting>
  <conditionalFormatting sqref="C2">
    <cfRule type="cellIs" dxfId="11" priority="13" operator="equal">
      <formula>"failed"</formula>
    </cfRule>
    <cfRule type="cellIs" dxfId="10" priority="14" operator="equal">
      <formula>"live"</formula>
    </cfRule>
    <cfRule type="cellIs" dxfId="9" priority="15" operator="equal">
      <formula>"successful"</formula>
    </cfRule>
    <cfRule type="cellIs" dxfId="8" priority="16" operator="equal">
      <formula>"canceled"</formula>
    </cfRule>
  </conditionalFormatting>
  <conditionalFormatting sqref="D2">
    <cfRule type="cellIs" dxfId="7" priority="9" operator="equal">
      <formula>"failed"</formula>
    </cfRule>
    <cfRule type="cellIs" dxfId="6" priority="10" operator="equal">
      <formula>"live"</formula>
    </cfRule>
    <cfRule type="cellIs" dxfId="5" priority="11" operator="equal">
      <formula>"successful"</formula>
    </cfRule>
    <cfRule type="cellIs" dxfId="4" priority="12" operator="equal">
      <formula>"canceled"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B1" workbookViewId="0">
      <selection activeCell="S11" sqref="S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8" max="8" width="13" bestFit="1" customWidth="1"/>
    <col min="9" max="9" width="13" customWidth="1"/>
    <col min="12" max="13" width="11.1640625" bestFit="1" customWidth="1"/>
    <col min="14" max="15" width="11.1640625" customWidth="1"/>
    <col min="18" max="18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f>IF(ISNUMBER(E2/H2),E2/H2,0)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L2/86400+DATE(1970,1,1)</f>
        <v>42336.25</v>
      </c>
      <c r="O2" s="8">
        <f>M2/86400+DATE(1970,1,1)</f>
        <v>42353.25</v>
      </c>
      <c r="P2" t="b">
        <v>0</v>
      </c>
      <c r="Q2" t="b">
        <v>0</v>
      </c>
      <c r="R2" t="s">
        <v>17</v>
      </c>
      <c r="S2" t="str">
        <f>LEFT(R2,FIND("/",R2,1)-1)</f>
        <v>food</v>
      </c>
      <c r="T2" t="str">
        <f>MID(R2,FIND("/",R2,1)+1,LEN(R2))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4">
        <f>IF(ISNUMBER(E3/H3),E3/H3,0)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L3/86400+DATE(1970,1,1)</f>
        <v>41870.208333333336</v>
      </c>
      <c r="O3" s="8">
        <f t="shared" ref="O3:O66" si="1">M3/86400+DATE(1970,1,1)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LEFT(R3,FIND("/",R3,1)-1)</f>
        <v>music</v>
      </c>
      <c r="T3" t="str">
        <f>MID(R3,FIND("/",R3,1)+1,LEN(R3))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IF(ISNUMBER(E4/H4),E4/H4,0)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ref="N4:N67" si="4">L4/86400+DATE(1970,1,1)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ref="T4:T67" si="5">MID(R4,FIND("/",R4,1)+1,LEN(R4))</f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4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5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4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5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4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5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4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5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4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5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4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5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4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5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4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5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4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5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4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5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4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5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4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5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4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5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4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5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4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5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4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5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4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5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4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5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4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5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4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5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4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5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4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5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4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5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4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5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4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5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4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5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4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5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4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5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4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5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4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5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4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5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4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5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4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5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4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5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4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5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4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5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4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5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4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5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4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5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4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5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4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5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4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5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4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5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4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5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4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5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4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5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4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5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4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5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4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5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4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5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4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5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4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5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4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5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4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5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4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5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4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5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4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5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4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5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4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5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4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5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4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5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4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5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4"/>
        <v>40570.25</v>
      </c>
      <c r="O67" s="8">
        <f t="shared" ref="O67:O130" si="7">M67/86400+DATE(1970,1,1)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LEFT(R67,FIND("/",R67,1)-1)</f>
        <v>theater</v>
      </c>
      <c r="T67" t="str">
        <f t="shared" si="5"/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ref="I68:I131" si="9">IF(ISNUMBER(E68/H68),E68/H68,0)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ref="N68:N131" si="10">L68/86400+DATE(1970,1,1)</f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ref="T68:T131" si="11">MID(R68,FIND("/",R68,1)+1,LEN(R68))</f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9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10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11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9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10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11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9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10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11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9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10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11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9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10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11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9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10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11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9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10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11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9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10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11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9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10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11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9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10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11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9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10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11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9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10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11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9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10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11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9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10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11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9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10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11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9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10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11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9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10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11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9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10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11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9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10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11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9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10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11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9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10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11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9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10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11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9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10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11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9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10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11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9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10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11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9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10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11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9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10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11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9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10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11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9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10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11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9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10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11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9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10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11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9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10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11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9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10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11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10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11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9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10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11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9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10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11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9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10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11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9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10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11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9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10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11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9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10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11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9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10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11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9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10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11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9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10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11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9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10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11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9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10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11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10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11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9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10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11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9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10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11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9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10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11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9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10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11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9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10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11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9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10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11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9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10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11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9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10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11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9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10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11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9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10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11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9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10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11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9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10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11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9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10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11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9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10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11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9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10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11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9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10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11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4">
        <f t="shared" si="9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10"/>
        <v>42038.25</v>
      </c>
      <c r="O131" s="8">
        <f t="shared" ref="O131:O194" si="13">M131/86400+DATE(1970,1,1)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LEFT(R131,FIND("/",R131,1)-1)</f>
        <v>food</v>
      </c>
      <c r="T131" t="str">
        <f t="shared" si="11"/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ref="I132:I195" si="15">IF(ISNUMBER(E132/H132),E132/H132,0)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ref="N132:N195" si="16">L132/86400+DATE(1970,1,1)</f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ref="T132:T195" si="17">MID(R132,FIND("/",R132,1)+1,LEN(R132))</f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6"/>
        <v>41607.25</v>
      </c>
      <c r="O133" s="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7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6"/>
        <v>43112.25</v>
      </c>
      <c r="O134" s="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7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6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7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6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7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6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7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6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7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6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7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6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7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6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7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6"/>
        <v>43156.25</v>
      </c>
      <c r="O142" s="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7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6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7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6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7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6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7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6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7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6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7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6"/>
        <v>40855.25</v>
      </c>
      <c r="O148" s="8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7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6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7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6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7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6"/>
        <v>41275.25</v>
      </c>
      <c r="O151" s="8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7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6"/>
        <v>43450.25</v>
      </c>
      <c r="O152" s="8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7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6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7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6"/>
        <v>42783.25</v>
      </c>
      <c r="O154" s="8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7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6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7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6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7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6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7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6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7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6"/>
        <v>41638.25</v>
      </c>
      <c r="O159" s="8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7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6"/>
        <v>42346.25</v>
      </c>
      <c r="O160" s="8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7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6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7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6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7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6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7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6"/>
        <v>43442.25</v>
      </c>
      <c r="O164" s="8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7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6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7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6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7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6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7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6"/>
        <v>40534.25</v>
      </c>
      <c r="O168" s="8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7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6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7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6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7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6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7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6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7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6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7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6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7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6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7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6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7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6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7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6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7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6"/>
        <v>40497.25</v>
      </c>
      <c r="O179" s="8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7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6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7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6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7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6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7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6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7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6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7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6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7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6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7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6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7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6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7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6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7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6"/>
        <v>41975.25</v>
      </c>
      <c r="O190" s="8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7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6"/>
        <v>42433.25</v>
      </c>
      <c r="O191" s="8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7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6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7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6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7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6"/>
        <v>41817.208333333336</v>
      </c>
      <c r="O194" s="8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7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4">
        <f t="shared" si="15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6"/>
        <v>43198.208333333328</v>
      </c>
      <c r="O195" s="8">
        <f t="shared" ref="O195:O258" si="19">M195/86400+DATE(1970,1,1)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LEFT(R195,FIND("/",R195,1)-1)</f>
        <v>music</v>
      </c>
      <c r="T195" t="str">
        <f t="shared" si="17"/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ref="I196:I259" si="21">IF(ISNUMBER(E196/H196),E196/H196,0)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ref="N196:N259" si="22">L196/86400+DATE(1970,1,1)</f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ref="T196:T259" si="23">MID(R196,FIND("/",R196,1)+1,LEN(R196))</f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21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2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3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21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2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3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21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2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3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21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2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3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21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2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3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21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2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3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21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2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3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21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2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3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21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2"/>
        <v>42752.25</v>
      </c>
      <c r="O205" s="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3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21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2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3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21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2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3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21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2"/>
        <v>40236.25</v>
      </c>
      <c r="O208" s="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3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21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2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3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21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2"/>
        <v>43048.25</v>
      </c>
      <c r="O210" s="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3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21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2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3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21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2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3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21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2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3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21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2"/>
        <v>43814.25</v>
      </c>
      <c r="O214" s="8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3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21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2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3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21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2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3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21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2"/>
        <v>43509.25</v>
      </c>
      <c r="O217" s="8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3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21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2"/>
        <v>40869.25</v>
      </c>
      <c r="O218" s="8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3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21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2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3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21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2"/>
        <v>40858.25</v>
      </c>
      <c r="O220" s="8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3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21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2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3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21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2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3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21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2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3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21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2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3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21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2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3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21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2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3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21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2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3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21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2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3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21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2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3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21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2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3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21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2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3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21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2"/>
        <v>43805.25</v>
      </c>
      <c r="O232" s="8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3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21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2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3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21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2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3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21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2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3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21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2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3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21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2"/>
        <v>42779.25</v>
      </c>
      <c r="O237" s="8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3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21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2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3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21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2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3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21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2"/>
        <v>43083.25</v>
      </c>
      <c r="O240" s="8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3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21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2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3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21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2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3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21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2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3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21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2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3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21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2"/>
        <v>43163.25</v>
      </c>
      <c r="O245" s="8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3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21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2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3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21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2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3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21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2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3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21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2"/>
        <v>42726.25</v>
      </c>
      <c r="O249" s="8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3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21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2"/>
        <v>42004.25</v>
      </c>
      <c r="O250" s="8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3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21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2"/>
        <v>42006.25</v>
      </c>
      <c r="O251" s="8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3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21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2"/>
        <v>40203.25</v>
      </c>
      <c r="O252" s="8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3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21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2"/>
        <v>41252.25</v>
      </c>
      <c r="O253" s="8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3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21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2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3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21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2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3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21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2"/>
        <v>42787.25</v>
      </c>
      <c r="O256" s="8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3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21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2"/>
        <v>40590.25</v>
      </c>
      <c r="O257" s="8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3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21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2"/>
        <v>42393.25</v>
      </c>
      <c r="O258" s="8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3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4">
        <f t="shared" si="21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22"/>
        <v>41338.25</v>
      </c>
      <c r="O259" s="8">
        <f t="shared" ref="O259:O322" si="25">M259/86400+DATE(1970,1,1)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LEFT(R259,FIND("/",R259,1)-1)</f>
        <v>theater</v>
      </c>
      <c r="T259" t="str">
        <f t="shared" si="23"/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ref="I260:I323" si="27">IF(ISNUMBER(E260/H260),E260/H260,0)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ref="N260:N323" si="28">L260/86400+DATE(1970,1,1)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ref="T260:T323" si="29">MID(R260,FIND("/",R260,1)+1,LEN(R260))</f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8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8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8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8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8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8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8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8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8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8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8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8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8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8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8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8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8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8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8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8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8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8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8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8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8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8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8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8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8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8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8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8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8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8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8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8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8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8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8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8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8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8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8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8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8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8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8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8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8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8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8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8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8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8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8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8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8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8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8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8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8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8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4">
        <f t="shared" si="27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28"/>
        <v>40634.208333333336</v>
      </c>
      <c r="O323" s="8">
        <f t="shared" ref="O323:O386" si="31">M323/86400+DATE(1970,1,1)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LEFT(R323,FIND("/",R323,1)-1)</f>
        <v>film &amp; video</v>
      </c>
      <c r="T323" t="str">
        <f t="shared" si="29"/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ref="I324:I387" si="33">IF(ISNUMBER(E324/H324),E324/H324,0)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ref="N324:N387" si="34">L324/86400+DATE(1970,1,1)</f>
        <v>40507.25</v>
      </c>
      <c r="O324" s="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ref="T324:T387" si="35">MID(R324,FIND("/",R324,1)+1,LEN(R324))</f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4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5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4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5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4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5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4"/>
        <v>42364.25</v>
      </c>
      <c r="O328" s="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5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4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5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4"/>
        <v>43434.25</v>
      </c>
      <c r="O330" s="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5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4"/>
        <v>42716.25</v>
      </c>
      <c r="O331" s="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5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4"/>
        <v>43077.25</v>
      </c>
      <c r="O332" s="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5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4"/>
        <v>40896.25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5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4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5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4"/>
        <v>43424.25</v>
      </c>
      <c r="O335" s="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5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4"/>
        <v>43110.25</v>
      </c>
      <c r="O336" s="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5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4"/>
        <v>43784.25</v>
      </c>
      <c r="O337" s="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5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4"/>
        <v>40527.25</v>
      </c>
      <c r="O338" s="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5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4"/>
        <v>43780.25</v>
      </c>
      <c r="O339" s="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5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4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5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4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5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4"/>
        <v>40889.25</v>
      </c>
      <c r="O342" s="8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5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4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5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4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5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4"/>
        <v>41597.25</v>
      </c>
      <c r="O345" s="8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5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4"/>
        <v>43122.25</v>
      </c>
      <c r="O346" s="8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5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4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5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4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5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4"/>
        <v>42046.25</v>
      </c>
      <c r="O349" s="8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5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4"/>
        <v>42782.25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5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4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5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4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5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4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5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4"/>
        <v>42315.25</v>
      </c>
      <c r="O354" s="8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5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4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5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4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5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4"/>
        <v>42757.25</v>
      </c>
      <c r="O357" s="8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5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4"/>
        <v>40922.25</v>
      </c>
      <c r="O358" s="8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5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4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5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4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5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4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5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4"/>
        <v>40544.25</v>
      </c>
      <c r="O362" s="8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5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4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5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4"/>
        <v>40570.25</v>
      </c>
      <c r="O364" s="8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5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4"/>
        <v>40904.25</v>
      </c>
      <c r="O365" s="8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5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4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5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4"/>
        <v>42733.25</v>
      </c>
      <c r="O367" s="8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5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4"/>
        <v>40546.25</v>
      </c>
      <c r="O368" s="8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5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4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5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4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5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4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5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4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5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4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5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4"/>
        <v>42012.25</v>
      </c>
      <c r="O374" s="8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5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4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5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4"/>
        <v>43476.25</v>
      </c>
      <c r="O376" s="8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5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4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5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4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5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4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5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4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5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4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5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4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5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4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5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4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5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4"/>
        <v>43509.25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5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4"/>
        <v>42776.25</v>
      </c>
      <c r="O386" s="8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5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4">
        <f t="shared" si="3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34"/>
        <v>43553.208333333328</v>
      </c>
      <c r="O387" s="8">
        <f t="shared" ref="O387:O450" si="37">M387/86400+DATE(1970,1,1)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LEFT(R387,FIND("/",R387,1)-1)</f>
        <v>publishing</v>
      </c>
      <c r="T387" t="str">
        <f t="shared" si="35"/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ref="I388:I451" si="39">IF(ISNUMBER(E388/H388),E388/H388,0)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ref="N388:N451" si="40">L388/86400+DATE(1970,1,1)</f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ref="T388:T451" si="41">MID(R388,FIND("/",R388,1)+1,LEN(R388))</f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9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40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41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9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40"/>
        <v>40912.25</v>
      </c>
      <c r="O390" s="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41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9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40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41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9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40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41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9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40"/>
        <v>41653.25</v>
      </c>
      <c r="O393" s="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41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9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40"/>
        <v>40549.25</v>
      </c>
      <c r="O394" s="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41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9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40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41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9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40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41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9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40"/>
        <v>40885.25</v>
      </c>
      <c r="O397" s="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41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9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40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41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9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40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41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9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40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41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9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40"/>
        <v>40576.25</v>
      </c>
      <c r="O401" s="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41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9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40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41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9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40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41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9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40"/>
        <v>40914.25</v>
      </c>
      <c r="O404" s="8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41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9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40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41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9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40"/>
        <v>43053.25</v>
      </c>
      <c r="O406" s="8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41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9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40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41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9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40"/>
        <v>41304.25</v>
      </c>
      <c r="O408" s="8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41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9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40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41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9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40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41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9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40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41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9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40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41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9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40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41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9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40"/>
        <v>41642.25</v>
      </c>
      <c r="O414" s="8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41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9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40"/>
        <v>43431.25</v>
      </c>
      <c r="O415" s="8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41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9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40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41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9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40"/>
        <v>40921.25</v>
      </c>
      <c r="O417" s="8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41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9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40"/>
        <v>40560.25</v>
      </c>
      <c r="O418" s="8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41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9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40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41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9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40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41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9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40"/>
        <v>40899.25</v>
      </c>
      <c r="O421" s="8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41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9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40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41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9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40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41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9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40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41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9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40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41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9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40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41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9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40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41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9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40"/>
        <v>41332.25</v>
      </c>
      <c r="O428" s="8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41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9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40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41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9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40"/>
        <v>40585.25</v>
      </c>
      <c r="O430" s="8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41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9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40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41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9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40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41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9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40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41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9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40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41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9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40"/>
        <v>41603.25</v>
      </c>
      <c r="O435" s="8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41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9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40"/>
        <v>42705.25</v>
      </c>
      <c r="O436" s="8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41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9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40"/>
        <v>41988.25</v>
      </c>
      <c r="O437" s="8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41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9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40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41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9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40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41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9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40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41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9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40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41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9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40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41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9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40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41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9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40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41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9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40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41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9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40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41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9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40"/>
        <v>40515.25</v>
      </c>
      <c r="O447" s="8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41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9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40"/>
        <v>41261.25</v>
      </c>
      <c r="O448" s="8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41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9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40"/>
        <v>43088.25</v>
      </c>
      <c r="O449" s="8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41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9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40"/>
        <v>41378.208333333336</v>
      </c>
      <c r="O450" s="8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41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4">
        <f t="shared" si="39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40"/>
        <v>43530.25</v>
      </c>
      <c r="O451" s="8">
        <f t="shared" ref="O451:O514" si="43">M451/86400+DATE(1970,1,1)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LEFT(R451,FIND("/",R451,1)-1)</f>
        <v>games</v>
      </c>
      <c r="T451" t="str">
        <f t="shared" si="41"/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ref="I452:I515" si="45">IF(ISNUMBER(E452/H452),E452/H452,0)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ref="N452:N515" si="46">L452/86400+DATE(1970,1,1)</f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ref="T452:T515" si="47">MID(R452,FIND("/",R452,1)+1,LEN(R452))</f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6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7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6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7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6"/>
        <v>42705.25</v>
      </c>
      <c r="O455" s="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7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6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7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6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7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6"/>
        <v>43141.25</v>
      </c>
      <c r="O458" s="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7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6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7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6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7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6"/>
        <v>42001.25</v>
      </c>
      <c r="O461" s="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7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5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6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7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6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7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6"/>
        <v>41304.25</v>
      </c>
      <c r="O464" s="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7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6"/>
        <v>41639.25</v>
      </c>
      <c r="O465" s="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7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6"/>
        <v>43142.25</v>
      </c>
      <c r="O466" s="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7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5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6"/>
        <v>43127.25</v>
      </c>
      <c r="O467" s="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7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6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7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6"/>
        <v>42331.25</v>
      </c>
      <c r="O469" s="8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7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5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6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7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6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7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6"/>
        <v>42716.25</v>
      </c>
      <c r="O472" s="8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7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6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7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6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7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6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7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6"/>
        <v>41989.25</v>
      </c>
      <c r="O476" s="8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7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6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7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6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7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6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7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6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7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6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7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6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7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6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7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6"/>
        <v>40963.25</v>
      </c>
      <c r="O484" s="8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7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6"/>
        <v>43811.25</v>
      </c>
      <c r="O485" s="8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7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6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7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6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7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6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7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6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7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6"/>
        <v>42403.25</v>
      </c>
      <c r="O490" s="8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7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6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7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6"/>
        <v>43786.25</v>
      </c>
      <c r="O492" s="8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7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6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7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6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7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5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6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7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6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7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6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7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6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7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6"/>
        <v>42724.25</v>
      </c>
      <c r="O499" s="8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7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6"/>
        <v>42005.25</v>
      </c>
      <c r="O500" s="8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7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6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7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5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6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7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6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7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6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7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6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7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6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7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6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7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6"/>
        <v>43062.25</v>
      </c>
      <c r="O508" s="8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7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6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7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6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7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5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6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7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6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7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6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7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6"/>
        <v>41825.208333333336</v>
      </c>
      <c r="O514" s="8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7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4">
        <f t="shared" si="45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46"/>
        <v>40430.208333333336</v>
      </c>
      <c r="O515" s="8">
        <f t="shared" ref="O515:O578" si="49">M515/86400+DATE(1970,1,1)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LEFT(R515,FIND("/",R515,1)-1)</f>
        <v>film &amp; video</v>
      </c>
      <c r="T515" t="str">
        <f t="shared" si="47"/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ref="I516:I579" si="51">IF(ISNUMBER(E516/H516),E516/H516,0)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ref="N516:N579" si="52">L516/86400+DATE(1970,1,1)</f>
        <v>41614.25</v>
      </c>
      <c r="O516" s="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ref="T516:T579" si="53">MID(R516,FIND("/",R516,1)+1,LEN(R516))</f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5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2"/>
        <v>40900.25</v>
      </c>
      <c r="O517" s="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3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5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2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3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5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2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3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51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2"/>
        <v>43154.25</v>
      </c>
      <c r="O520" s="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3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5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2"/>
        <v>42012.25</v>
      </c>
      <c r="O521" s="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3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5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2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3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5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2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3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5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2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3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5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2"/>
        <v>40241.25</v>
      </c>
      <c r="O525" s="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3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5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2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3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5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2"/>
        <v>40505.25</v>
      </c>
      <c r="O527" s="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3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5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2"/>
        <v>42364.25</v>
      </c>
      <c r="O528" s="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3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51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2"/>
        <v>42405.25</v>
      </c>
      <c r="O529" s="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3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5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2"/>
        <v>41601.25</v>
      </c>
      <c r="O530" s="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3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5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2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3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5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2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3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5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2"/>
        <v>41589.25</v>
      </c>
      <c r="O533" s="8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3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5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2"/>
        <v>43125.25</v>
      </c>
      <c r="O534" s="8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3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5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2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3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5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2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3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5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2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3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5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2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3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5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2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3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5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2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3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5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2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3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5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2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3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5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2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3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5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2"/>
        <v>42391.25</v>
      </c>
      <c r="O544" s="8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3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5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2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3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5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2"/>
        <v>42377.25</v>
      </c>
      <c r="O546" s="8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3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5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2"/>
        <v>43824.25</v>
      </c>
      <c r="O547" s="8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3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5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2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3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51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2"/>
        <v>42029.25</v>
      </c>
      <c r="O549" s="8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3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5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2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3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5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2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3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51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2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3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5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2"/>
        <v>41993.25</v>
      </c>
      <c r="O553" s="8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3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5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2"/>
        <v>42700.25</v>
      </c>
      <c r="O554" s="8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3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5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2"/>
        <v>40545.25</v>
      </c>
      <c r="O555" s="8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3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5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2"/>
        <v>42723.25</v>
      </c>
      <c r="O556" s="8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3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5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2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3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5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2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3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5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2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3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5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2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3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5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2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3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5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2"/>
        <v>40865.25</v>
      </c>
      <c r="O562" s="8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3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5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2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3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5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2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3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5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2"/>
        <v>43417.25</v>
      </c>
      <c r="O565" s="8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3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5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2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3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5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2"/>
        <v>40862.25</v>
      </c>
      <c r="O567" s="8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3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5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2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3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5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2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3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5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2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3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5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2"/>
        <v>40554.25</v>
      </c>
      <c r="O571" s="8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3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5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2"/>
        <v>41993.25</v>
      </c>
      <c r="O572" s="8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3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5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2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3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5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2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3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5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2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3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5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2"/>
        <v>43806.25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3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5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2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3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5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2"/>
        <v>43040.208333333328</v>
      </c>
      <c r="O578" s="8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3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4">
        <f t="shared" si="51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52"/>
        <v>40613.25</v>
      </c>
      <c r="O579" s="8">
        <f t="shared" ref="O579:O642" si="55">M579/86400+DATE(1970,1,1)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LEFT(R579,FIND("/",R579,1)-1)</f>
        <v>music</v>
      </c>
      <c r="T579" t="str">
        <f t="shared" si="53"/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ref="I580:I643" si="57">IF(ISNUMBER(E580/H580),E580/H580,0)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ref="N580:N643" si="58">L580/86400+DATE(1970,1,1)</f>
        <v>40878.25</v>
      </c>
      <c r="O580" s="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ref="T580:T643" si="59">MID(R580,FIND("/",R580,1)+1,LEN(R580))</f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8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8"/>
        <v>41696.25</v>
      </c>
      <c r="O582" s="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8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8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8"/>
        <v>40959.25</v>
      </c>
      <c r="O585" s="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8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8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8"/>
        <v>40499.25</v>
      </c>
      <c r="O588" s="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8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8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8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8"/>
        <v>41994.25</v>
      </c>
      <c r="O592" s="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8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8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8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8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8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8"/>
        <v>42434.25</v>
      </c>
      <c r="O598" s="8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8"/>
        <v>43786.25</v>
      </c>
      <c r="O599" s="8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8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8"/>
        <v>42047.25</v>
      </c>
      <c r="O601" s="8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8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8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8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8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8"/>
        <v>40565.25</v>
      </c>
      <c r="O606" s="8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8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8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8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8"/>
        <v>43530.25</v>
      </c>
      <c r="O610" s="8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8"/>
        <v>43481.25</v>
      </c>
      <c r="O611" s="8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8"/>
        <v>41259.25</v>
      </c>
      <c r="O612" s="8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8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8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8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8"/>
        <v>42746.25</v>
      </c>
      <c r="O616" s="8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8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8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8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8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8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8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8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8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8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8"/>
        <v>42029.25</v>
      </c>
      <c r="O626" s="8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8"/>
        <v>43857.25</v>
      </c>
      <c r="O627" s="8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8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8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8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8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8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8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8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8"/>
        <v>42315.25</v>
      </c>
      <c r="O635" s="8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8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8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8"/>
        <v>40926.25</v>
      </c>
      <c r="O638" s="8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8"/>
        <v>42688.25</v>
      </c>
      <c r="O639" s="8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8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8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8"/>
        <v>42387.25</v>
      </c>
      <c r="O642" s="8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4">
        <f t="shared" si="57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58"/>
        <v>42786.25</v>
      </c>
      <c r="O643" s="8">
        <f t="shared" ref="O643:O706" si="61">M643/86400+DATE(1970,1,1)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LEFT(R643,FIND("/",R643,1)-1)</f>
        <v>theater</v>
      </c>
      <c r="T643" t="str">
        <f t="shared" si="59"/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ref="I644:I707" si="63">IF(ISNUMBER(E644/H644),E644/H644,0)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ref="N644:N707" si="64">L644/86400+DATE(1970,1,1)</f>
        <v>43451.25</v>
      </c>
      <c r="O644" s="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ref="T644:T707" si="65">MID(R644,FIND("/",R644,1)+1,LEN(R644))</f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4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5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4"/>
        <v>43452.25</v>
      </c>
      <c r="O646" s="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5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4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5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4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5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4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5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4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5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4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5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4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5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4"/>
        <v>41692.25</v>
      </c>
      <c r="O653" s="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5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4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5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4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5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4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5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4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5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4"/>
        <v>43097.25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5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4"/>
        <v>43096.25</v>
      </c>
      <c r="O659" s="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5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4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5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4"/>
        <v>40570.25</v>
      </c>
      <c r="O661" s="8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5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4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5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4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5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4"/>
        <v>43443.25</v>
      </c>
      <c r="O664" s="8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5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4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5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4"/>
        <v>40959.25</v>
      </c>
      <c r="O666" s="8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5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4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5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4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5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4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5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4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5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4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5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4"/>
        <v>42425.25</v>
      </c>
      <c r="O672" s="8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5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4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5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4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5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4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5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4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5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4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5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4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5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4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5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4"/>
        <v>43484.25</v>
      </c>
      <c r="O680" s="8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5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4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5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4"/>
        <v>43813.25</v>
      </c>
      <c r="O682" s="8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5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4"/>
        <v>40898.25</v>
      </c>
      <c r="O683" s="8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5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4"/>
        <v>41619.25</v>
      </c>
      <c r="O684" s="8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5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4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5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4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5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4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5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4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5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4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5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4"/>
        <v>43475.25</v>
      </c>
      <c r="O690" s="8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5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4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5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4"/>
        <v>40874.25</v>
      </c>
      <c r="O692" s="8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5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4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5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4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5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4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5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4"/>
        <v>43066.25</v>
      </c>
      <c r="O696" s="8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5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4"/>
        <v>42322.25</v>
      </c>
      <c r="O697" s="8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5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4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5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4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5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4"/>
        <v>40871.25</v>
      </c>
      <c r="O700" s="8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5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4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5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4"/>
        <v>40203.25</v>
      </c>
      <c r="O702" s="8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5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4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5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4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5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4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5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4"/>
        <v>42555.208333333328</v>
      </c>
      <c r="O706" s="8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5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4">
        <f t="shared" si="6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64"/>
        <v>41619.25</v>
      </c>
      <c r="O707" s="8">
        <f t="shared" ref="O707:O770" si="67">M707/86400+DATE(1970,1,1)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LEFT(R707,FIND("/",R707,1)-1)</f>
        <v>publishing</v>
      </c>
      <c r="T707" t="str">
        <f t="shared" si="65"/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ref="I708:I771" si="69">IF(ISNUMBER(E708/H708),E708/H708,0)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ref="N708:N771" si="70">L708/86400+DATE(1970,1,1)</f>
        <v>43471.25</v>
      </c>
      <c r="O708" s="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ref="T708:T771" si="71">MID(R708,FIND("/",R708,1)+1,LEN(R708))</f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9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70"/>
        <v>43442.25</v>
      </c>
      <c r="O709" s="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71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9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70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71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9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70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71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9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70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71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9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70"/>
        <v>42393.25</v>
      </c>
      <c r="O713" s="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71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9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70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71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9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70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71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9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70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71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9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70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71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9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70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71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9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70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71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9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70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71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9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70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71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9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70"/>
        <v>43152.25</v>
      </c>
      <c r="O722" s="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71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9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70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71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9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70"/>
        <v>43045.25</v>
      </c>
      <c r="O724" s="8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71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9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70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71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9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70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71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9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70"/>
        <v>41958.25</v>
      </c>
      <c r="O727" s="8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71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9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70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71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9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70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71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9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70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71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9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70"/>
        <v>41309.25</v>
      </c>
      <c r="O731" s="8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71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9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70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71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9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70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71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9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70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71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9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70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71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9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70"/>
        <v>42763.25</v>
      </c>
      <c r="O736" s="8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71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9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70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71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9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70"/>
        <v>42055.25</v>
      </c>
      <c r="O738" s="8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71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9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70"/>
        <v>42685.25</v>
      </c>
      <c r="O739" s="8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71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9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70"/>
        <v>41959.25</v>
      </c>
      <c r="O740" s="8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71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9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70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71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9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70"/>
        <v>42769.25</v>
      </c>
      <c r="O742" s="8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71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9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70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71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9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70"/>
        <v>40197.25</v>
      </c>
      <c r="O744" s="8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71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9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70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71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9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70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71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9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70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71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9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70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71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70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71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9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70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71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9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70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71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9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70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71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9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70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71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9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70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71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9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70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71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9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70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71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9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70"/>
        <v>43096.25</v>
      </c>
      <c r="O757" s="8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71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9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70"/>
        <v>42024.25</v>
      </c>
      <c r="O758" s="8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71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9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70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71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9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70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71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9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70"/>
        <v>43136.25</v>
      </c>
      <c r="O761" s="8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71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9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70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71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9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70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71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9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70"/>
        <v>41241.25</v>
      </c>
      <c r="O764" s="8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71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9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70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71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9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70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71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9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70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71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9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70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71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9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70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71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9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70"/>
        <v>41619.25</v>
      </c>
      <c r="O770" s="8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71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4">
        <f t="shared" si="69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70"/>
        <v>41501.208333333336</v>
      </c>
      <c r="O771" s="8">
        <f t="shared" ref="O771:O834" si="73">M771/86400+DATE(1970,1,1)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LEFT(R771,FIND("/",R771,1)-1)</f>
        <v>games</v>
      </c>
      <c r="T771" t="str">
        <f t="shared" si="71"/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ref="I772:I835" si="75">IF(ISNUMBER(E772/H772),E772/H772,0)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ref="N772:N835" si="76">L772/86400+DATE(1970,1,1)</f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ref="T772:T835" si="77">MID(R772,FIND("/",R772,1)+1,LEN(R772))</f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5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6"/>
        <v>43491.25</v>
      </c>
      <c r="O773" s="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7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6"/>
        <v>43505.25</v>
      </c>
      <c r="O774" s="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7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6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7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6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7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5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6"/>
        <v>41949.25</v>
      </c>
      <c r="O777" s="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7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6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7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6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7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6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7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6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7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6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7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6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7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6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7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6"/>
        <v>41625.25</v>
      </c>
      <c r="O785" s="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7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6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7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6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7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6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7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6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7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6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7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6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7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6"/>
        <v>40223.25</v>
      </c>
      <c r="O792" s="8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7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5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6"/>
        <v>42715.25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7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6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7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6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7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6"/>
        <v>43091.25</v>
      </c>
      <c r="O796" s="8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7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6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7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6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7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6"/>
        <v>43464.25</v>
      </c>
      <c r="O799" s="8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7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6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7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6"/>
        <v>42399.25</v>
      </c>
      <c r="O801" s="8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7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5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6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7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6"/>
        <v>43830.25</v>
      </c>
      <c r="O803" s="8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7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6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7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6"/>
        <v>43492.25</v>
      </c>
      <c r="O805" s="8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7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6"/>
        <v>43102.25</v>
      </c>
      <c r="O806" s="8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7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6"/>
        <v>41958.25</v>
      </c>
      <c r="O807" s="8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7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6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7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6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7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6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7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5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6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7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6"/>
        <v>43067.25</v>
      </c>
      <c r="O812" s="8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7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6"/>
        <v>42378.25</v>
      </c>
      <c r="O813" s="8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7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5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6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7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6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7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6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7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6"/>
        <v>43068.25</v>
      </c>
      <c r="O817" s="8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7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6"/>
        <v>41680.25</v>
      </c>
      <c r="O818" s="8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7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6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7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6"/>
        <v>43486.25</v>
      </c>
      <c r="O820" s="8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7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6"/>
        <v>41237.25</v>
      </c>
      <c r="O821" s="8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7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6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7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6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7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6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7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6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7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6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7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6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7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6"/>
        <v>40525.25</v>
      </c>
      <c r="O828" s="8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7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6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7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6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7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6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7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6"/>
        <v>43103.25</v>
      </c>
      <c r="O832" s="8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7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6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7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6"/>
        <v>42299.208333333328</v>
      </c>
      <c r="O834" s="8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7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4">
        <f t="shared" si="75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76"/>
        <v>40588.25</v>
      </c>
      <c r="O835" s="8">
        <f t="shared" ref="O835:O898" si="79">M835/86400+DATE(1970,1,1)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LEFT(R835,FIND("/",R835,1)-1)</f>
        <v>publishing</v>
      </c>
      <c r="T835" t="str">
        <f t="shared" si="77"/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ref="I836:I899" si="81">IF(ISNUMBER(E836/H836),E836/H836,0)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ref="N836:N899" si="82">L836/86400+DATE(1970,1,1)</f>
        <v>41448.208333333336</v>
      </c>
      <c r="O836" s="8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ref="T836:T899" si="83">MID(R836,FIND("/",R836,1)+1,LEN(R836))</f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81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2"/>
        <v>42063.25</v>
      </c>
      <c r="O837" s="8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81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2"/>
        <v>40214.25</v>
      </c>
      <c r="O838" s="8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81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2"/>
        <v>40629.208333333336</v>
      </c>
      <c r="O839" s="8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81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2"/>
        <v>43370.208333333328</v>
      </c>
      <c r="O840" s="8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81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2"/>
        <v>41715.208333333336</v>
      </c>
      <c r="O841" s="8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81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2"/>
        <v>41836.208333333336</v>
      </c>
      <c r="O842" s="8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81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2"/>
        <v>42419.25</v>
      </c>
      <c r="O843" s="8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81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2"/>
        <v>43266.208333333328</v>
      </c>
      <c r="O844" s="8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81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2"/>
        <v>43338.208333333328</v>
      </c>
      <c r="O845" s="8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81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2"/>
        <v>40930.25</v>
      </c>
      <c r="O846" s="8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81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2"/>
        <v>43235.208333333328</v>
      </c>
      <c r="O847" s="8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81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2"/>
        <v>43302.208333333328</v>
      </c>
      <c r="O848" s="8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81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2"/>
        <v>43107.25</v>
      </c>
      <c r="O849" s="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81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2"/>
        <v>40341.208333333336</v>
      </c>
      <c r="O850" s="8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81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2"/>
        <v>40948.25</v>
      </c>
      <c r="O851" s="8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81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2"/>
        <v>40866.25</v>
      </c>
      <c r="O852" s="8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81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2"/>
        <v>41031.208333333336</v>
      </c>
      <c r="O853" s="8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81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2"/>
        <v>40740.208333333336</v>
      </c>
      <c r="O854" s="8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81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2"/>
        <v>40714.208333333336</v>
      </c>
      <c r="O855" s="8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81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2"/>
        <v>43787.25</v>
      </c>
      <c r="O856" s="8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81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2"/>
        <v>40712.208333333336</v>
      </c>
      <c r="O857" s="8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81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2"/>
        <v>41023.208333333336</v>
      </c>
      <c r="O858" s="8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81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2"/>
        <v>40944.25</v>
      </c>
      <c r="O859" s="8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81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2"/>
        <v>43211.208333333328</v>
      </c>
      <c r="O860" s="8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81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2"/>
        <v>41334.25</v>
      </c>
      <c r="O861" s="8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81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2"/>
        <v>43515.25</v>
      </c>
      <c r="O862" s="8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81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2"/>
        <v>40258.208333333336</v>
      </c>
      <c r="O863" s="8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81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2"/>
        <v>40756.208333333336</v>
      </c>
      <c r="O864" s="8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81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2"/>
        <v>42172.208333333328</v>
      </c>
      <c r="O865" s="8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81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2"/>
        <v>42601.208333333328</v>
      </c>
      <c r="O866" s="8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81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2"/>
        <v>41897.208333333336</v>
      </c>
      <c r="O867" s="8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81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2"/>
        <v>40671.208333333336</v>
      </c>
      <c r="O868" s="8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81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2"/>
        <v>43382.208333333328</v>
      </c>
      <c r="O869" s="8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81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2"/>
        <v>41559.208333333336</v>
      </c>
      <c r="O870" s="8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81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2"/>
        <v>40350.208333333336</v>
      </c>
      <c r="O871" s="8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81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2"/>
        <v>42240.208333333328</v>
      </c>
      <c r="O872" s="8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81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2"/>
        <v>43040.208333333328</v>
      </c>
      <c r="O873" s="8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81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2"/>
        <v>43346.208333333328</v>
      </c>
      <c r="O874" s="8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81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2"/>
        <v>41647.25</v>
      </c>
      <c r="O875" s="8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81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2"/>
        <v>40291.208333333336</v>
      </c>
      <c r="O876" s="8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81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2"/>
        <v>40556.25</v>
      </c>
      <c r="O877" s="8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81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2"/>
        <v>43624.208333333328</v>
      </c>
      <c r="O878" s="8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81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2"/>
        <v>42577.208333333328</v>
      </c>
      <c r="O879" s="8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81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2"/>
        <v>43845.25</v>
      </c>
      <c r="O880" s="8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81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2"/>
        <v>42788.25</v>
      </c>
      <c r="O881" s="8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81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2"/>
        <v>43667.208333333328</v>
      </c>
      <c r="O882" s="8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81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2"/>
        <v>42194.208333333328</v>
      </c>
      <c r="O883" s="8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81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2"/>
        <v>42025.25</v>
      </c>
      <c r="O884" s="8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81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2"/>
        <v>40323.208333333336</v>
      </c>
      <c r="O885" s="8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81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2"/>
        <v>41763.208333333336</v>
      </c>
      <c r="O886" s="8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81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2"/>
        <v>40335.208333333336</v>
      </c>
      <c r="O887" s="8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81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2"/>
        <v>40416.208333333336</v>
      </c>
      <c r="O888" s="8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81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2"/>
        <v>42202.208333333328</v>
      </c>
      <c r="O889" s="8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81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2"/>
        <v>42836.208333333328</v>
      </c>
      <c r="O890" s="8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81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2"/>
        <v>41710.208333333336</v>
      </c>
      <c r="O891" s="8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81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2"/>
        <v>43640.208333333328</v>
      </c>
      <c r="O892" s="8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81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2"/>
        <v>40880.25</v>
      </c>
      <c r="O893" s="8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81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2"/>
        <v>40319.208333333336</v>
      </c>
      <c r="O894" s="8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81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2"/>
        <v>42170.208333333328</v>
      </c>
      <c r="O895" s="8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81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2"/>
        <v>41466.208333333336</v>
      </c>
      <c r="O896" s="8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81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2"/>
        <v>43134.25</v>
      </c>
      <c r="O897" s="8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81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2"/>
        <v>40738.208333333336</v>
      </c>
      <c r="O898" s="8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4">
        <f t="shared" si="81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82"/>
        <v>43583.208333333328</v>
      </c>
      <c r="O899" s="8">
        <f t="shared" ref="O899:O962" si="85">M899/86400+DATE(1970,1,1)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LEFT(R899,FIND("/",R899,1)-1)</f>
        <v>theater</v>
      </c>
      <c r="T899" t="str">
        <f t="shared" si="83"/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ref="I900:I963" si="87">IF(ISNUMBER(E900/H900),E900/H900,0)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ref="N900:N963" si="88">L900/86400+DATE(1970,1,1)</f>
        <v>43815.25</v>
      </c>
      <c r="O900" s="8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ref="T900:T963" si="89">MID(R900,FIND("/",R900,1)+1,LEN(R900))</f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8"/>
        <v>41554.208333333336</v>
      </c>
      <c r="O901" s="8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8"/>
        <v>41901.208333333336</v>
      </c>
      <c r="O902" s="8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8"/>
        <v>43298.208333333328</v>
      </c>
      <c r="O903" s="8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8"/>
        <v>42399.25</v>
      </c>
      <c r="O904" s="8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8"/>
        <v>41034.208333333336</v>
      </c>
      <c r="O905" s="8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8"/>
        <v>41186.208333333336</v>
      </c>
      <c r="O906" s="8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8"/>
        <v>41536.208333333336</v>
      </c>
      <c r="O907" s="8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8"/>
        <v>42868.208333333328</v>
      </c>
      <c r="O908" s="8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8"/>
        <v>40660.208333333336</v>
      </c>
      <c r="O909" s="8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8"/>
        <v>41031.208333333336</v>
      </c>
      <c r="O910" s="8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8"/>
        <v>43255.208333333328</v>
      </c>
      <c r="O911" s="8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8"/>
        <v>42026.25</v>
      </c>
      <c r="O912" s="8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8"/>
        <v>43717.208333333328</v>
      </c>
      <c r="O913" s="8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8"/>
        <v>41157.208333333336</v>
      </c>
      <c r="O914" s="8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8"/>
        <v>43597.208333333328</v>
      </c>
      <c r="O915" s="8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8"/>
        <v>41490.208333333336</v>
      </c>
      <c r="O916" s="8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8"/>
        <v>42976.208333333328</v>
      </c>
      <c r="O917" s="8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8"/>
        <v>41991.25</v>
      </c>
      <c r="O918" s="8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8"/>
        <v>40722.208333333336</v>
      </c>
      <c r="O919" s="8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8"/>
        <v>41117.208333333336</v>
      </c>
      <c r="O920" s="8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8"/>
        <v>43022.208333333328</v>
      </c>
      <c r="O921" s="8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8"/>
        <v>43503.25</v>
      </c>
      <c r="O922" s="8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8"/>
        <v>40951.25</v>
      </c>
      <c r="O923" s="8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8"/>
        <v>43443.25</v>
      </c>
      <c r="O924" s="8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8"/>
        <v>40373.208333333336</v>
      </c>
      <c r="O925" s="8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8"/>
        <v>43769.208333333328</v>
      </c>
      <c r="O926" s="8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8"/>
        <v>43000.208333333328</v>
      </c>
      <c r="O927" s="8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8"/>
        <v>42502.208333333328</v>
      </c>
      <c r="O928" s="8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8"/>
        <v>41102.208333333336</v>
      </c>
      <c r="O929" s="8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8"/>
        <v>41637.25</v>
      </c>
      <c r="O930" s="8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8"/>
        <v>42858.208333333328</v>
      </c>
      <c r="O931" s="8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8"/>
        <v>42060.25</v>
      </c>
      <c r="O932" s="8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8"/>
        <v>41818.208333333336</v>
      </c>
      <c r="O933" s="8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8"/>
        <v>41709.208333333336</v>
      </c>
      <c r="O934" s="8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8"/>
        <v>41372.208333333336</v>
      </c>
      <c r="O935" s="8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8"/>
        <v>42422.25</v>
      </c>
      <c r="O936" s="8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8"/>
        <v>42209.208333333328</v>
      </c>
      <c r="O937" s="8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8"/>
        <v>43668.208333333328</v>
      </c>
      <c r="O938" s="8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8"/>
        <v>42334.25</v>
      </c>
      <c r="O939" s="8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8"/>
        <v>43263.208333333328</v>
      </c>
      <c r="O940" s="8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8"/>
        <v>40670.208333333336</v>
      </c>
      <c r="O941" s="8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8"/>
        <v>41244.25</v>
      </c>
      <c r="O942" s="8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8"/>
        <v>40552.25</v>
      </c>
      <c r="O943" s="8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8"/>
        <v>40568.25</v>
      </c>
      <c r="O944" s="8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8"/>
        <v>41906.208333333336</v>
      </c>
      <c r="O945" s="8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8"/>
        <v>42776.25</v>
      </c>
      <c r="O946" s="8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8"/>
        <v>41004.208333333336</v>
      </c>
      <c r="O947" s="8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8"/>
        <v>40710.208333333336</v>
      </c>
      <c r="O948" s="8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8"/>
        <v>41908.208333333336</v>
      </c>
      <c r="O949" s="8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8"/>
        <v>41985.25</v>
      </c>
      <c r="O950" s="8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8"/>
        <v>42112.208333333328</v>
      </c>
      <c r="O951" s="8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8"/>
        <v>43571.208333333328</v>
      </c>
      <c r="O952" s="8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8"/>
        <v>42730.25</v>
      </c>
      <c r="O953" s="8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8"/>
        <v>42591.208333333328</v>
      </c>
      <c r="O954" s="8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8"/>
        <v>42358.25</v>
      </c>
      <c r="O955" s="8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8"/>
        <v>41174.208333333336</v>
      </c>
      <c r="O956" s="8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8"/>
        <v>41238.25</v>
      </c>
      <c r="O957" s="8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8"/>
        <v>42360.25</v>
      </c>
      <c r="O958" s="8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8"/>
        <v>40955.25</v>
      </c>
      <c r="O959" s="8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8"/>
        <v>40350.208333333336</v>
      </c>
      <c r="O960" s="8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8"/>
        <v>40357.208333333336</v>
      </c>
      <c r="O961" s="8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8"/>
        <v>42408.25</v>
      </c>
      <c r="O962" s="8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4">
        <f t="shared" si="87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88"/>
        <v>40591.25</v>
      </c>
      <c r="O963" s="8">
        <f t="shared" ref="O963:O1001" si="91">M963/86400+DATE(1970,1,1)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LEFT(R963,FIND("/",R963,1)-1)</f>
        <v>publishing</v>
      </c>
      <c r="T963" t="str">
        <f t="shared" si="89"/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ref="I964:I1001" si="93">IF(ISNUMBER(E964/H964),E964/H964,0)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ref="N964:N1001" si="94">L964/86400+DATE(1970,1,1)</f>
        <v>41592.25</v>
      </c>
      <c r="O964" s="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ref="T964:T1001" si="95">MID(R964,FIND("/",R964,1)+1,LEN(R964))</f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4"/>
        <v>40607.25</v>
      </c>
      <c r="O965" s="8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5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4"/>
        <v>42135.208333333328</v>
      </c>
      <c r="O966" s="8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5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4"/>
        <v>40203.25</v>
      </c>
      <c r="O967" s="8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5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4"/>
        <v>42901.208333333328</v>
      </c>
      <c r="O968" s="8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5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4"/>
        <v>41005.208333333336</v>
      </c>
      <c r="O969" s="8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5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4"/>
        <v>40544.25</v>
      </c>
      <c r="O970" s="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5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4"/>
        <v>43821.25</v>
      </c>
      <c r="O971" s="8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5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4"/>
        <v>40672.208333333336</v>
      </c>
      <c r="O972" s="8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5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4"/>
        <v>41555.208333333336</v>
      </c>
      <c r="O973" s="8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5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4"/>
        <v>41792.208333333336</v>
      </c>
      <c r="O974" s="8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5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4"/>
        <v>40522.25</v>
      </c>
      <c r="O975" s="8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5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4"/>
        <v>41412.208333333336</v>
      </c>
      <c r="O976" s="8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5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4"/>
        <v>42337.25</v>
      </c>
      <c r="O977" s="8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5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4"/>
        <v>40571.25</v>
      </c>
      <c r="O978" s="8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5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4"/>
        <v>43138.25</v>
      </c>
      <c r="O979" s="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5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4"/>
        <v>42686.25</v>
      </c>
      <c r="O980" s="8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5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4"/>
        <v>42078.208333333328</v>
      </c>
      <c r="O981" s="8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5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4"/>
        <v>42307.208333333328</v>
      </c>
      <c r="O982" s="8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5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4"/>
        <v>43094.25</v>
      </c>
      <c r="O983" s="8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5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4"/>
        <v>40743.208333333336</v>
      </c>
      <c r="O984" s="8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5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4"/>
        <v>43681.208333333328</v>
      </c>
      <c r="O985" s="8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5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4"/>
        <v>43716.208333333328</v>
      </c>
      <c r="O986" s="8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5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4"/>
        <v>41614.25</v>
      </c>
      <c r="O987" s="8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5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4"/>
        <v>40638.208333333336</v>
      </c>
      <c r="O988" s="8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5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4"/>
        <v>42852.208333333328</v>
      </c>
      <c r="O989" s="8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5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4"/>
        <v>42686.25</v>
      </c>
      <c r="O990" s="8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5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4"/>
        <v>43571.208333333328</v>
      </c>
      <c r="O991" s="8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5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4"/>
        <v>42432.25</v>
      </c>
      <c r="O992" s="8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5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4"/>
        <v>41907.208333333336</v>
      </c>
      <c r="O993" s="8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5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4"/>
        <v>43227.208333333328</v>
      </c>
      <c r="O994" s="8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5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4"/>
        <v>42362.25</v>
      </c>
      <c r="O995" s="8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5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4"/>
        <v>41929.208333333336</v>
      </c>
      <c r="O996" s="8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5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4"/>
        <v>43408.208333333328</v>
      </c>
      <c r="O997" s="8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5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4"/>
        <v>41276.25</v>
      </c>
      <c r="O998" s="8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5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4"/>
        <v>41659.25</v>
      </c>
      <c r="O999" s="8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5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4"/>
        <v>40220.25</v>
      </c>
      <c r="O1000" s="8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5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4"/>
        <v>42550.208333333328</v>
      </c>
      <c r="O1001" s="8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5"/>
        <v>food trucks</v>
      </c>
    </row>
  </sheetData>
  <conditionalFormatting sqref="F2:F1048576">
    <cfRule type="colorScale" priority="1">
      <colorScale>
        <cfvo type="num" val="0"/>
        <cfvo type="num" val="100"/>
        <cfvo type="num" val="200"/>
        <color rgb="FFFA6A6B"/>
        <color rgb="FF00B050"/>
        <color rgb="FF0070C0"/>
      </colorScale>
    </cfRule>
  </conditionalFormatting>
  <conditionalFormatting sqref="G2:G1048576">
    <cfRule type="cellIs" dxfId="3" priority="2" operator="equal">
      <formula>"failed"</formula>
    </cfRule>
    <cfRule type="cellIs" dxfId="2" priority="3" operator="equal">
      <formula>"live"</formula>
    </cfRule>
    <cfRule type="cellIs" dxfId="1" priority="4" operator="equal">
      <formula>"successful"</formula>
    </cfRule>
    <cfRule type="cellIs" dxfId="0" priority="5" operator="equal">
      <formula>"canceled"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Pivot1</vt:lpstr>
      <vt:lpstr>Pivot2</vt:lpstr>
      <vt:lpstr>Pivot3</vt:lpstr>
      <vt:lpstr>Goal</vt:lpstr>
      <vt:lpstr>Summary table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Athanasios Chryssis</cp:lastModifiedBy>
  <dcterms:created xsi:type="dcterms:W3CDTF">2021-09-29T18:52:28Z</dcterms:created>
  <dcterms:modified xsi:type="dcterms:W3CDTF">2023-09-08T09:30:19Z</dcterms:modified>
</cp:coreProperties>
</file>