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X Case scores" sheetId="1" state="visible" r:id="rId2"/>
    <sheet name="Rating ranges" sheetId="2" state="visible" r:id="rId3"/>
  </sheets>
  <definedNames>
    <definedName function="false" hidden="false" localSheetId="0" name="_xlnm.Print_Area" vbProcedure="false">'UX Case scores'!$A$1:$I$55</definedName>
    <definedName function="false" hidden="false" localSheetId="0" name="Excel_BuiltIn__FilterDatabase" vbProcedure="false">'UX Case scores'!$D$9:$D$9</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<sst xmlns="http://schemas.openxmlformats.org/spreadsheetml/2006/main" count="96" uniqueCount="71">
  <si>
    <t xml:space="preserve">UX Case Study review</t>
  </si>
  <si>
    <t xml:space="preserve">Enter score</t>
  </si>
  <si>
    <t xml:space="preserve">Very poor</t>
  </si>
  <si>
    <t xml:space="preserve">BOLARGO</t>
  </si>
  <si>
    <t xml:space="preserve">Score</t>
  </si>
  <si>
    <t xml:space="preserve">Comments</t>
  </si>
  <si>
    <t xml:space="preserve">Poor</t>
  </si>
  <si>
    <t xml:space="preserve">Moderate</t>
  </si>
  <si>
    <t xml:space="preserve">En este Excel no se ha fijado los mismos pesos con los que habeis sido evaluados en esta asignatura. Por el contrario, se ha establecido como tres tipos de aspectos (critico, normal, poco critico)</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</si>
  <si>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</si>
  <si>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</si>
  <si>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</si>
  <si>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</si>
  <si>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Aspectos evaluados</t>
  </si>
  <si>
    <t xml:space="preserve">Weighting 
(out of 5)</t>
  </si>
  <si>
    <t xml:space="preserve">Weighting ratio</t>
  </si>
  <si>
    <t xml:space="preserve">Rating
(0 - 5)</t>
  </si>
  <si>
    <t xml:space="preserve">Out of</t>
  </si>
  <si>
    <t xml:space="preserve">N/A</t>
  </si>
  <si>
    <t xml:space="preserve">Introducción en README.md principal. El equipo se identifica y presenta una breve descripción del producto que se diseña antes de pasar a describir cada fase del diseño.</t>
  </si>
  <si>
    <t xml:space="preserve">No describe la aplicación, solo el tema de la misma.</t>
  </si>
  <si>
    <t xml:space="preserve">P1 - Competitive Analysis. Se tiene una vista clara de las características de las distintas alternativas de servicio colaborativo.</t>
  </si>
  <si>
    <t xml:space="preserve">Una descripción breve y concisa de ambas pero no detalla las caracteristicas.</t>
  </si>
  <si>
    <t xml:space="preserve">P1 - Persona ficticia 1. Las personas ficticias no han sido creadas ex profeso para el servicio. Se les imagina y pueden ser utilizadas en el diseño de otro producto.</t>
  </si>
  <si>
    <t xml:space="preserve">No describe muy bien a la persona y enfoca todo alrededor de de los viajes lo que hace que este construida para la aplicación en si y no de forma genérica.</t>
  </si>
  <si>
    <t xml:space="preserve">P1 - Persona ficticia 2. Las personas ficticias no han sido creadas ex profeso para el servicio. Se les imagina y pueden ser utilizadas en el diseño de otro producto.</t>
  </si>
  <si>
    <t xml:space="preserve">De nuevo se nota que esta construida en base a la aplicación y hace hincapié demasiado en los viajes.</t>
  </si>
  <si>
    <t xml:space="preserve">P1 - Primer Journey Map. Las historias son comprensibles y han sacado a la luz un problema de diseño que es claramente descrito en esta parte o en el informe de usabilidad.</t>
  </si>
  <si>
    <t xml:space="preserve">La historia es buena y muestra algunos inconvenientes, pero no problemas de diseño en si .</t>
  </si>
  <si>
    <t xml:space="preserve">P1 - Segundo Journey Map. Las historias son comprensibles y han sacado a la luz un problema de diseño que es claramente descrito en esta parte o en el informe de usabilidad.</t>
  </si>
  <si>
    <t xml:space="preserve">Hace una historia coherente pero no aporta mucho en cuanto al diseño.</t>
  </si>
  <si>
    <t xml:space="preserve">P1 - Checklist de evaluación. El checklist está bien comentado. En la cabecera se identifica el site que está siendo evaluado</t>
  </si>
  <si>
    <t xml:space="preserve">El checklist esta comentado apropiadamente en casi todos los apartados.</t>
  </si>
  <si>
    <t xml:space="preserve">P1 - Informe de usabilidad. Se ha recopilado los problemas de usabilidad del sitio a partir de los journeys y el checklist, de forma que junto con la puntuación se resume los aspectos débiles (quizá también los fuertes)</t>
  </si>
  <si>
    <t xml:space="preserve">Breve descripción donde se generaliza y no comenta detalladamente en si los conflictos.</t>
  </si>
  <si>
    <t xml:space="preserve">P2 - Feedback-capture-grid. En todos los cuadrantes aparece datos y hechos sobre aspectos concretos positivos, negativos, posibles comentarios de los usuarios y nuevas ideas de diseño.</t>
  </si>
  <si>
    <t xml:space="preserve">Completo pero quizá una mejor construcción de personajes hubiera dado una gama mas completa de problemas e ideas, ya que la mayoría se basan en el diseño visual de las distintas paginas.</t>
  </si>
  <si>
    <t xml:space="preserve">P2 - Propuesta. Existe una descripción más amplia del producto que se va a diseñar o bien en la introducción, o bien tras la malla receptora.</t>
  </si>
  <si>
    <t xml:space="preserve">Interesante, da bastantes propuestas de mejora de cara a construir la aplicación.</t>
  </si>
  <si>
    <t xml:space="preserve">P2 - Tasks. Las ideas de diseño se convierten en tareas asociadas a edición, consulta, búsqueda, etc. Se ha realizado un User-Task-Matrix, bien descrito y con datos</t>
  </si>
  <si>
    <t xml:space="preserve">Completo y dando aclaraciones donde pueda haber dudas, habría sido interesante mostrar las tareas y usuarios mas críticos.</t>
  </si>
  <si>
    <r>
      <rPr>
        <sz val="10"/>
        <rFont val="Arial"/>
        <family val="0"/>
      </rPr>
      <t xml:space="preserve">P2 - Tasks</t>
    </r>
    <r>
      <rPr>
        <sz val="10"/>
        <color rgb="FF000000"/>
        <rFont val="Roboto"/>
        <family val="2"/>
      </rPr>
      <t xml:space="preserve">.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</si>
  <si>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</si>
  <si>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 xml:space="preserve">Bastante detallado, mostrando los diferentes mapas según usuarios.</t>
  </si>
  <si>
    <r>
      <rPr>
        <sz val="10"/>
        <rFont val="Arial"/>
        <family val="0"/>
      </rPr>
      <t xml:space="preserve">P2 - labeling</t>
    </r>
    <r>
      <rPr>
        <sz val="10"/>
        <color rgb="FF000000"/>
        <rFont val="Roboto"/>
        <family val="2"/>
      </rPr>
      <t xml:space="preserve">. Los términos que se emplean en el site map nos llevan a un único concepto y no son ambiguos. Esta tabla puede venir con una columna de iconografía.</t>
    </r>
  </si>
  <si>
    <t xml:space="preserve">Completo pero algunas etiquetas o términos podrían estar mejor definidas.</t>
  </si>
  <si>
    <r>
      <rPr>
        <sz val="10"/>
        <rFont val="Arial"/>
        <family val="0"/>
      </rPr>
      <t xml:space="preserve">P3 - Bocetos coherentes con el diseño</t>
    </r>
    <r>
      <rPr>
        <sz val="10"/>
        <color rgb="FF000000"/>
        <rFont val="Roboto"/>
        <family val="2"/>
      </rPr>
      <t xml:space="preserve">. Comprobar que los bocetos siguen el diseño y muestran las tareas más importantes, se navega como en el site map y emplea los mismo términos que en el labeling</t>
    </r>
  </si>
  <si>
    <t xml:space="preserve">Coherente con todo lo descrito, aunque diseñado para web y no app.</t>
  </si>
  <si>
    <r>
      <rPr>
        <sz val="10"/>
        <rFont val="Arial"/>
        <family val="0"/>
      </rPr>
      <t xml:space="preserve">P3 - Bocetos</t>
    </r>
    <r>
      <rPr>
        <sz val="10"/>
        <color rgb="FF000000"/>
        <rFont val="Roboto"/>
        <family val="2"/>
      </rPr>
      <t xml:space="preserve">. Evaluar el nivel calidad y extensión de los propios bocetos.</t>
    </r>
  </si>
  <si>
    <t xml:space="preserve">Muy buen diseño construido de forma clara y completa.</t>
  </si>
  <si>
    <t xml:space="preserve">P3 - Logotipo. El equipo ha querido dar entidad a la propuesta con el diseño de un logotipo</t>
  </si>
  <si>
    <t xml:space="preserve">Da dos opciones según proceda, lo que es positivo pero son simples y mejorables, ya que son solo letras.</t>
  </si>
  <si>
    <t xml:space="preserve">P3 - Propuesta justificada de elementos de diseño como patrones UI o guidelines que deben ser incorporados al paso de boceto a prototipo</t>
  </si>
  <si>
    <t xml:space="preserve">No hay propuesta.</t>
  </si>
  <si>
    <t xml:space="preserve">P3 - Historia del UX Case Study. El video es claro, se ajusta a tiempo y muestra de forma justificada la historia de diseño de este producto</t>
  </si>
  <si>
    <t xml:space="preserve">No hay video.</t>
  </si>
  <si>
    <t xml:space="preserve">P3 - Textos y descripciones de los ficheros README.md del repositorio de este equipo</t>
  </si>
  <si>
    <t xml:space="preserve">Falta información de la Practica 3, lo que hay esta bien pero esta todo pegado a el readme principal y debería ajustarse a como se dijo en la Practica 3.</t>
  </si>
  <si>
    <t xml:space="preserve">Overall UX case score (out of 100) *</t>
  </si>
  <si>
    <t xml:space="preserve">Rating below</t>
  </si>
  <si>
    <t xml:space="preserve">Rating</t>
  </si>
  <si>
    <t xml:space="preserve">Rating ranges</t>
  </si>
  <si>
    <t xml:space="preserve">Bastante flojo</t>
  </si>
  <si>
    <t xml:space="preserve">less than</t>
  </si>
  <si>
    <t xml:space="preserve">Flojillo</t>
  </si>
  <si>
    <t xml:space="preserve">between</t>
  </si>
  <si>
    <t xml:space="preserve">and</t>
  </si>
  <si>
    <t xml:space="preserve">Justo pero no brillante</t>
  </si>
  <si>
    <t xml:space="preserve">Bueno</t>
  </si>
  <si>
    <t xml:space="preserve">Excelente</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</si>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</sst>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39">
    <font>
      <sz val="10"/>
      <name val="Arial"/>
      <family val="0"/>
    </font>
    <font>
      <sz val="10"/>
      <name val="Arial"/>
      <family val="0"/>
    </font>
    <font>
      <sz val="10"/>
      <name val="Arial"/>
      <family val="0"/>
    </font>
    <font>
      <sz val="10"/>
      <name val="Arial"/>
      <family val="0"/>
    </font>
    <font>
      <b val="true"/>
      <sz val="24"/>
      <color rgb="FF000000"/>
      <name val="Arial"/>
      <family val="0"/>
    </font>
    <font>
      <sz val="18"/>
      <color rgb="FF000000"/>
      <name val="Arial"/>
      <family val="0"/>
    </font>
    <font>
      <sz val="12"/>
      <color rgb="FF000000"/>
      <name val="Arial"/>
      <family val="0"/>
    </font>
    <font>
      <sz val="10"/>
      <color rgb="FF333333"/>
      <name val="Arial"/>
      <family val="0"/>
    </font>
    <font>
      <i val="true"/>
      <sz val="10"/>
      <color rgb="FF808080"/>
      <name val="Arial"/>
      <family val="0"/>
    </font>
    <font>
      <u val="single"/>
      <sz val="10"/>
      <color rgb="FF0000EE"/>
      <name val="Arial"/>
      <family val="0"/>
    </font>
    <font>
      <sz val="10"/>
      <color rgb="FF006600"/>
      <name val="Arial"/>
      <family val="0"/>
    </font>
    <font>
      <sz val="10"/>
      <color rgb="FF996600"/>
      <name val="Arial"/>
      <family val="0"/>
    </font>
    <font>
      <sz val="10"/>
      <color rgb="FFCC0000"/>
      <name val="Arial"/>
      <family val="0"/>
    </font>
    <font>
      <b val="true"/>
      <sz val="10"/>
      <color rgb="FFFFFFFF"/>
      <name val="Arial"/>
      <family val="0"/>
    </font>
    <font>
      <b val="true"/>
      <sz val="10"/>
      <color rgb="FF000000"/>
      <name val="Arial"/>
      <family val="0"/>
    </font>
    <font>
      <sz val="10"/>
      <color rgb="FFFFFFFF"/>
      <name val="Arial"/>
      <family val="0"/>
    </font>
    <font>
      <sz val="10"/>
      <name val="Bliss 2 Medium"/>
      <family val="3"/>
    </font>
    <font>
      <sz val="18"/>
      <color rgb="FFFFFFFF"/>
      <name val="Arial"/>
      <family val="0"/>
    </font>
    <font>
      <b val="true"/>
      <sz val="10"/>
      <name val="Arial"/>
      <family val="2"/>
    </font>
    <font>
      <sz val="10"/>
      <color rgb="FF000080"/>
      <name val="Bliss 2 Regular"/>
      <family val="3"/>
    </font>
    <font>
      <sz val="8"/>
      <name val="Arial"/>
      <family val="0"/>
    </font>
    <font>
      <b val="true"/>
      <sz val="12"/>
      <color rgb="FF808080"/>
      <name val="Arial"/>
      <family val="2"/>
    </font>
    <font>
      <b val="true"/>
      <sz val="16"/>
      <color rgb="FF808080"/>
      <name val="Arial"/>
      <family val="2"/>
    </font>
    <font>
      <b val="true"/>
      <sz val="16"/>
      <color rgb="FF000080"/>
      <name val="Arial"/>
      <family val="2"/>
    </font>
    <font>
      <sz val="10"/>
      <color rgb="FFC0C0C0"/>
      <name val="Arial"/>
      <family val="0"/>
    </font>
    <font>
      <sz val="8"/>
      <color rgb="FF000080"/>
      <name val="Arial"/>
      <family val="2"/>
    </font>
    <font>
      <b val="true"/>
      <sz val="10"/>
      <color rgb="FF000080"/>
      <name val="Arial"/>
      <family val="2"/>
    </font>
    <font>
      <sz val="10"/>
      <color rgb="FF808080"/>
      <name val="Arial"/>
      <family val="0"/>
    </font>
    <font>
      <b val="true"/>
      <sz val="10"/>
      <name val="Bliss 2 Medium"/>
      <family val="0"/>
    </font>
    <font>
      <i val="true"/>
      <sz val="8"/>
      <name val="Arial"/>
      <family val="0"/>
    </font>
    <font>
      <b val="true"/>
      <sz val="10"/>
      <color rgb="FF000080"/>
      <name val="Bliss 2 Medium"/>
      <family val="3"/>
    </font>
    <font>
      <sz val="10"/>
      <color rgb="FF000000"/>
      <name val="Roboto"/>
      <family val="2"/>
    </font>
    <font>
      <i val="true"/>
      <sz val="10"/>
      <color rgb="FFC0C0C0"/>
      <name val="Arial"/>
      <family val="0"/>
    </font>
    <font>
      <sz val="14"/>
      <color rgb="FFFFFFFF"/>
      <name val="Arial"/>
      <family val="2"/>
    </font>
    <font>
      <b val="true"/>
      <sz val="14"/>
      <color rgb="FFFFFFFF"/>
      <name val="Bliss 2 Medium"/>
      <family val="0"/>
    </font>
    <font>
      <b val="true"/>
      <sz val="14"/>
      <color rgb="FFFFFFFF"/>
      <name val="Arial"/>
      <family val="2"/>
    </font>
    <font>
      <sz val="8"/>
      <color rgb="FF333333"/>
      <name val="Arial"/>
      <family val="2"/>
    </font>
    <font>
      <b val="true"/>
      <sz val="8"/>
      <color rgb="FF333333"/>
      <name val="Arial"/>
      <family val="2"/>
    </font>
    <font>
      <b val="true"/>
      <sz val="10"/>
      <color rgb="FF333333"/>
      <name val="Arial"/>
      <family val="2"/>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333333"/>
        <bgColor rgb="FF333300"/>
      </patternFill>
    </fill>
  </fills>
  <borders count="1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0" borderId="0" applyFont="true" applyBorder="false" applyAlignment="false" applyProtection="false"/>
    <xf numFmtId="164" fontId="0" fillId="0" borderId="0" applyFont="true" applyBorder="false" applyAlignment="false" applyProtection="false"/>
    <xf numFmtId="164" fontId="7" fillId="2" borderId="1" applyFont="true" applyBorder="true" applyAlignment="false" applyProtection="false"/>
    <xf numFmtId="164" fontId="8" fillId="0" borderId="0" applyFont="true" applyBorder="false" applyAlignment="false" applyProtection="false"/>
    <xf numFmtId="164" fontId="9" fillId="0" borderId="0" applyFont="true" applyBorder="false" applyAlignment="false" applyProtection="false"/>
    <xf numFmtId="164" fontId="0" fillId="0" borderId="0" applyFont="true" applyBorder="false" applyAlignment="false" applyProtection="false"/>
    <xf numFmtId="164" fontId="10" fillId="3" borderId="0" applyFont="true" applyBorder="false" applyAlignment="false" applyProtection="false"/>
    <xf numFmtId="164" fontId="11" fillId="2" borderId="0" applyFont="true" applyBorder="false" applyAlignment="false" applyProtection="false"/>
    <xf numFmtId="164" fontId="12" fillId="4" borderId="0" applyFont="true" applyBorder="false" applyAlignment="false" applyProtection="false"/>
    <xf numFmtId="164" fontId="12" fillId="0" borderId="0" applyFont="true" applyBorder="false" applyAlignment="false" applyProtection="false"/>
    <xf numFmtId="164" fontId="13" fillId="5" borderId="0" applyFont="true" applyBorder="false" applyAlignment="false" applyProtection="false"/>
    <xf numFmtId="164" fontId="14" fillId="0" borderId="0" applyFont="true" applyBorder="false" applyAlignment="false" applyProtection="false"/>
    <xf numFmtId="164" fontId="15" fillId="6" borderId="0" applyFont="true" applyBorder="false" applyAlignment="false" applyProtection="false"/>
    <xf numFmtId="164" fontId="15" fillId="7" borderId="0" applyFont="true" applyBorder="false" applyAlignment="false" applyProtection="false"/>
    <xf numFmtId="164" fontId="14" fillId="8"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false" hidden="false"/>
    </xf>
    <xf numFmtId="164" fontId="17" fillId="9"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left" vertical="center" textRotation="0" wrapText="true" indent="0" shrinkToFit="false"/>
      <protection locked="true" hidden="false"/>
    </xf>
    <xf numFmtId="164" fontId="18"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fals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0" fillId="0" borderId="0" xfId="0" applyFont="true" applyBorder="true" applyAlignment="true" applyProtection="true">
      <alignment horizontal="left" vertical="top" textRotation="0" wrapText="false" indent="0" shrinkToFit="false"/>
      <protection locked="false" hidden="false"/>
    </xf>
    <xf numFmtId="164" fontId="0" fillId="0" borderId="0" xfId="0" applyFont="false" applyBorder="true" applyAlignment="true" applyProtection="true">
      <alignment horizontal="righ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true">
      <alignment horizontal="left" vertical="top"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21" fillId="0" borderId="0"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right" vertical="top" textRotation="0" wrapText="false" indent="0" shrinkToFit="false"/>
      <protection locked="true" hidden="false"/>
    </xf>
    <xf numFmtId="164" fontId="22" fillId="0" borderId="0" xfId="0" applyFont="true" applyBorder="false" applyAlignment="true" applyProtection="tru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23"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true">
      <alignment horizontal="center" vertical="top"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20" fillId="0" borderId="0" xfId="0" applyFont="true" applyBorder="false" applyAlignment="true" applyProtection="true">
      <alignment horizontal="general" vertical="center" textRotation="0" wrapText="true" indent="0" shrinkToFit="false"/>
      <protection locked="false" hidden="false"/>
    </xf>
    <xf numFmtId="164" fontId="24" fillId="0" borderId="0" xfId="0" applyFont="true" applyBorder="true" applyAlignment="true" applyProtection="true">
      <alignment horizontal="right" vertical="top" textRotation="0" wrapText="true" indent="0" shrinkToFit="false"/>
      <protection locked="true" hidden="false"/>
    </xf>
    <xf numFmtId="164" fontId="24" fillId="0" borderId="0" xfId="0" applyFont="true" applyBorder="true" applyAlignment="true" applyProtection="true">
      <alignment horizontal="right" vertical="top" textRotation="0" wrapText="fals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true">
      <alignment horizontal="center" vertical="center" textRotation="0" wrapText="tru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fals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4" fontId="2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28" fillId="0" borderId="2" xfId="0" applyFont="true" applyBorder="true" applyAlignment="true" applyProtection="true">
      <alignment horizontal="center" vertical="center" textRotation="0" wrapText="false" indent="0" shrinkToFit="false"/>
      <protection locked="false" hidden="false"/>
    </xf>
    <xf numFmtId="164" fontId="29" fillId="0" borderId="2" xfId="0" applyFont="true" applyBorder="true" applyAlignment="true" applyProtection="true">
      <alignment horizontal="left" vertical="top" textRotation="0" wrapText="true" indent="0" shrinkToFit="false"/>
      <protection locked="false" hidden="false"/>
    </xf>
    <xf numFmtId="164" fontId="24" fillId="0" borderId="0" xfId="0" applyFont="true" applyBorder="false" applyAlignment="true" applyProtection="true">
      <alignment horizontal="right" vertical="bottom" textRotation="0" wrapText="false" indent="0" shrinkToFit="false"/>
      <protection locked="true" hidden="false"/>
    </xf>
    <xf numFmtId="165" fontId="24" fillId="0" borderId="0" xfId="0" applyFont="true" applyBorder="false" applyAlignment="true" applyProtection="true">
      <alignment horizontal="right"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true" indent="0" shrinkToFit="false"/>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top" textRotation="0" wrapText="true" indent="0" shrinkToFit="false"/>
      <protection locked="false" hidden="false"/>
    </xf>
    <xf numFmtId="164" fontId="24" fillId="0" borderId="0" xfId="0" applyFont="true" applyBorder="true" applyAlignment="true" applyProtection="true">
      <alignment horizontal="right" vertical="bottom" textRotation="0" wrapText="true" indent="0" shrinkToFit="false"/>
      <protection locked="true" hidden="false"/>
    </xf>
    <xf numFmtId="165" fontId="24" fillId="0" borderId="0" xfId="0" applyFont="true" applyBorder="true" applyAlignment="true" applyProtection="true">
      <alignment horizontal="right" vertical="bottom" textRotation="0" wrapText="true" indent="0" shrinkToFit="false"/>
      <protection locked="true" hidden="false"/>
    </xf>
    <xf numFmtId="164" fontId="24"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tru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center" textRotation="0" wrapText="true" indent="0" shrinkToFit="false"/>
      <protection locked="true" hidden="false"/>
    </xf>
    <xf numFmtId="164" fontId="24"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30" fillId="0" borderId="0" xfId="0" applyFont="true" applyBorder="false" applyAlignment="true" applyProtection="true">
      <alignment horizontal="center" vertical="center"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true">
      <alignment horizontal="left" vertical="top" textRotation="0" wrapText="tru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32" fillId="0" borderId="0" xfId="0" applyFont="true" applyBorder="false" applyAlignment="true" applyProtection="true">
      <alignment horizontal="right" vertical="bottom" textRotation="0" wrapText="false" indent="0" shrinkToFit="false"/>
      <protection locked="true" hidden="false"/>
    </xf>
    <xf numFmtId="164" fontId="32" fillId="0" borderId="0" xfId="0" applyFont="true" applyBorder="false" applyAlignment="false" applyProtection="true">
      <alignment horizontal="general" vertical="bottom" textRotation="0" wrapText="false" indent="0" shrinkToFit="false"/>
      <protection locked="true" hidden="false"/>
    </xf>
    <xf numFmtId="164" fontId="33" fillId="9" borderId="3" xfId="0" applyFont="true" applyBorder="true" applyAlignment="true" applyProtection="true">
      <alignment horizontal="left" vertical="center" textRotation="0" wrapText="false" indent="1" shrinkToFit="false"/>
      <protection locked="true" hidden="false"/>
    </xf>
    <xf numFmtId="164" fontId="33" fillId="9" borderId="4" xfId="0" applyFont="true" applyBorder="true" applyAlignment="false" applyProtection="true">
      <alignment horizontal="general" vertical="bottom" textRotation="0" wrapText="false" indent="0" shrinkToFit="false"/>
      <protection locked="true" hidden="false"/>
    </xf>
    <xf numFmtId="164" fontId="33" fillId="9" borderId="5" xfId="0" applyFont="true" applyBorder="true" applyAlignment="false" applyProtection="true">
      <alignment horizontal="general" vertical="bottom" textRotation="0" wrapText="false" indent="0" shrinkToFit="false"/>
      <protection locked="true" hidden="false"/>
    </xf>
    <xf numFmtId="166" fontId="34" fillId="9" borderId="6" xfId="0" applyFont="true" applyBorder="true" applyAlignment="true" applyProtection="true">
      <alignment horizontal="center" vertical="center" textRotation="0" wrapText="false" indent="0" shrinkToFit="false"/>
      <protection locked="true" hidden="false"/>
    </xf>
    <xf numFmtId="164" fontId="15" fillId="9" borderId="0" xfId="0" applyFont="true" applyBorder="false" applyAlignment="false" applyProtection="true">
      <alignment horizontal="general" vertical="bottom" textRotation="0" wrapText="false" indent="0" shrinkToFit="false"/>
      <protection locked="false" hidden="false"/>
    </xf>
    <xf numFmtId="164" fontId="33" fillId="9" borderId="3" xfId="0" applyFont="true" applyBorder="true" applyAlignment="true" applyProtection="true">
      <alignment horizontal="center" vertical="center" textRotation="0" wrapText="false" indent="0" shrinkToFit="false"/>
      <protection locked="true" hidden="false"/>
    </xf>
    <xf numFmtId="164" fontId="35" fillId="9" borderId="3" xfId="0" applyFont="true" applyBorder="true" applyAlignment="true" applyProtection="true">
      <alignment horizontal="left" vertical="center" textRotation="0" wrapText="false" indent="1"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36" fillId="0" borderId="7" xfId="0" applyFont="true" applyBorder="true" applyAlignment="true" applyProtection="false">
      <alignment horizontal="general" vertical="bottom" textRotation="0" wrapText="true" indent="0" shrinkToFit="false"/>
      <protection locked="true" hidden="false"/>
    </xf>
    <xf numFmtId="164" fontId="36" fillId="0" borderId="8" xfId="0" applyFont="true" applyBorder="true" applyAlignment="true" applyProtection="false">
      <alignment horizontal="general" vertical="bottom" textRotation="0" wrapText="true" indent="0" shrinkToFit="false"/>
      <protection locked="true" hidden="false"/>
    </xf>
    <xf numFmtId="164" fontId="36" fillId="0" borderId="8" xfId="0" applyFont="true" applyBorder="true" applyAlignment="true" applyProtection="false">
      <alignment horizontal="left" vertical="bottom" textRotation="0" wrapText="true" indent="0" shrinkToFit="false"/>
      <protection locked="true" hidden="false"/>
    </xf>
    <xf numFmtId="164" fontId="36"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7" fontId="1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10" xfId="0" applyFont="true" applyBorder="true" applyAlignment="true" applyProtection="false">
      <alignment horizontal="left" vertical="bottom" textRotation="0" wrapText="false" indent="0" shrinkToFit="false"/>
      <protection locked="true" hidden="false"/>
    </xf>
    <xf numFmtId="164" fontId="38" fillId="0" borderId="0" xfId="0" applyFont="true" applyBorder="true" applyAlignment="true" applyProtection="false">
      <alignment horizontal="left" vertical="bottom" textRotation="0" wrapText="false" indent="0" shrinkToFit="false"/>
      <protection locked="true" hidden="false"/>
    </xf>
    <xf numFmtId="164" fontId="38" fillId="0" borderId="11"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Heading" xfId="20"/>
    <cellStyle name="Heading 1" xfId="21"/>
    <cellStyle name="Heading 2" xfId="22"/>
    <cellStyle name="Text" xfId="23"/>
    <cellStyle name="Note" xfId="24"/>
    <cellStyle name="Footnote" xfId="25"/>
    <cellStyle name="Hyperlink" xfId="26"/>
    <cellStyle name="Status" xfId="27"/>
    <cellStyle name="Good" xfId="28"/>
    <cellStyle name="Neutral" xfId="29"/>
    <cellStyle name="Bad" xfId="30"/>
    <cellStyle name="Warning" xfId="31"/>
    <cellStyle name="Error" xfId="32"/>
    <cellStyle name="Accent" xfId="33"/>
    <cellStyle name="Accent 1" xfId="34"/>
    <cellStyle name="Accent 2" xfId="35"/>
    <cellStyle name="Accent 3" xfId="36"/>
  </cellStyles>
  <dxfs count="1">
    <dxf>
      <font>
        <name val="Arial"/>
        <family val="0"/>
      </font>
      <fill>
        <patternFill>
          <bgColor rgb="FFFFFFCC"/>
        </patternFill>
      </fill>
    </dxf>
  </dxf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35280</xdr:colOff>
      <xdr:row>4</xdr:row>
      <xdr:rowOff>76680</xdr:rowOff>
    </xdr:from>
    <xdr:to>
      <xdr:col>0</xdr:col>
      <xdr:colOff>258840</xdr:colOff>
      <xdr:row>4</xdr:row>
      <xdr:rowOff>304560</xdr:rowOff>
    </xdr:to>
    <xdr:pic>
      <xdr:nvPicPr>
        <xdr:cNvPr id="0" name="Picture 102" descr=""/>
        <xdr:cNvPicPr/>
      </xdr:nvPicPr>
      <xdr:blipFill>
        <a:blip r:embed="rId1"/>
        <a:stretch/>
      </xdr:blipFill>
      <xdr:spPr>
        <a:xfrm>
          <a:off x="35280" y="895680"/>
          <a:ext cx="223560" cy="227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7" activeCellId="0" sqref="I27"/>
    </sheetView>
  </sheetViews>
  <sheetFormatPr defaultRowHeight="13" zeroHeight="false" outlineLevelRow="0" outlineLevelCol="0"/>
  <cols>
    <col collapsed="false" customWidth="true" hidden="false" outlineLevel="0" max="1" min="1" style="0" width="4.49"/>
    <col collapsed="false" customWidth="true" hidden="false" outlineLevel="0" max="2" min="2" style="0" width="60.26"/>
    <col collapsed="false" customWidth="true" hidden="false" outlineLevel="0" max="3" min="3" style="0" width="4.49"/>
    <col collapsed="false" customWidth="true" hidden="false" outlineLevel="0" max="4" min="4" style="1" width="18.31"/>
    <col collapsed="false" customWidth="false" hidden="true" outlineLevel="0" max="5" min="5" style="2" width="11.48"/>
    <col collapsed="false" customWidth="true" hidden="true" outlineLevel="0" max="6" min="6" style="2" width="6.65"/>
    <col collapsed="false" customWidth="true" hidden="true" outlineLevel="0" max="7" min="7" style="2" width="4.49"/>
    <col collapsed="false" customWidth="true" hidden="false" outlineLevel="0" max="8" min="8" style="2" width="4.15"/>
    <col collapsed="false" customWidth="true" hidden="false" outlineLevel="0" max="9" min="9" style="2" width="51.27"/>
    <col collapsed="false" customWidth="true" hidden="false" outlineLevel="0" max="10" min="10" style="3" width="2.15"/>
    <col collapsed="false" customWidth="true" hidden="false" outlineLevel="0" max="12" min="11" style="4" width="12.14"/>
    <col collapsed="false" customWidth="true" hidden="false" outlineLevel="0" max="13" min="13" style="2" width="9.14"/>
    <col collapsed="false" customWidth="true" hidden="false" outlineLevel="0" max="1025" min="14" style="0" width="8.81"/>
  </cols>
  <sheetData>
    <row r="1" customFormat="false" ht="21" hidden="false" customHeight="true" outlineLevel="0" collapsed="false">
      <c r="A1" s="5" t="s">
        <v>0</v>
      </c>
      <c r="B1" s="5"/>
      <c r="C1" s="5"/>
      <c r="D1" s="5"/>
      <c r="E1" s="5"/>
      <c r="F1" s="5"/>
      <c r="G1" s="5"/>
      <c r="H1" s="5"/>
      <c r="I1" s="5"/>
      <c r="J1" s="6"/>
      <c r="K1" s="7"/>
      <c r="L1" s="8"/>
      <c r="M1" s="8"/>
      <c r="N1" s="8"/>
      <c r="O1" s="8"/>
      <c r="P1" s="9"/>
      <c r="Q1" s="10" t="s">
        <v>1</v>
      </c>
      <c r="R1" s="11" t="n">
        <v>0</v>
      </c>
      <c r="S1" s="12"/>
      <c r="T1" s="12"/>
      <c r="U1" s="12"/>
      <c r="V1" s="13"/>
    </row>
    <row r="2" customFormat="false" ht="9.5" hidden="false" customHeight="true" outlineLevel="0" collapsed="false">
      <c r="B2" s="3"/>
      <c r="C2" s="14"/>
      <c r="D2" s="14"/>
      <c r="J2" s="15"/>
      <c r="K2" s="16"/>
      <c r="L2" s="17"/>
      <c r="M2" s="18"/>
      <c r="N2" s="19"/>
      <c r="O2" s="19"/>
      <c r="P2" s="20"/>
      <c r="Q2" s="21" t="s">
        <v>2</v>
      </c>
      <c r="R2" s="22" t="n">
        <v>1</v>
      </c>
      <c r="S2" s="12"/>
      <c r="T2" s="12"/>
      <c r="U2" s="12"/>
      <c r="V2" s="13"/>
    </row>
    <row r="3" customFormat="false" ht="24.5" hidden="false" customHeight="true" outlineLevel="0" collapsed="false">
      <c r="A3" s="23" t="s">
        <v>3</v>
      </c>
      <c r="B3" s="23"/>
      <c r="C3" s="24"/>
      <c r="D3" s="25" t="s">
        <v>4</v>
      </c>
      <c r="E3" s="26"/>
      <c r="F3" s="26"/>
      <c r="G3" s="26"/>
      <c r="H3" s="26"/>
      <c r="I3" s="27" t="s">
        <v>5</v>
      </c>
      <c r="P3" s="20"/>
      <c r="Q3" s="21" t="s">
        <v>6</v>
      </c>
      <c r="R3" s="22" t="n">
        <v>2</v>
      </c>
      <c r="S3" s="12"/>
      <c r="T3" s="12"/>
      <c r="U3" s="12"/>
      <c r="V3" s="13"/>
    </row>
    <row r="4" customFormat="false" ht="9.5" hidden="false" customHeight="true" outlineLevel="0" collapsed="false">
      <c r="A4" s="28"/>
      <c r="B4" s="29"/>
      <c r="C4" s="24"/>
      <c r="D4" s="30"/>
      <c r="E4" s="26"/>
      <c r="F4" s="26"/>
      <c r="G4" s="26"/>
      <c r="H4" s="26"/>
      <c r="I4" s="31"/>
      <c r="P4" s="20"/>
      <c r="Q4" s="21" t="s">
        <v>7</v>
      </c>
      <c r="R4" s="22" t="n">
        <v>3</v>
      </c>
      <c r="S4" s="12"/>
      <c r="T4" s="12"/>
      <c r="U4" s="12"/>
      <c r="V4" s="13"/>
    </row>
    <row r="5" customFormat="false" ht="36.75" hidden="false" customHeight="true" outlineLevel="0" collapsed="false">
      <c r="B5" s="32" t="s">
        <v>8</v>
      </c>
      <c r="C5" s="33"/>
      <c r="D5" s="34" t="s">
        <v>9</v>
      </c>
      <c r="E5" s="35"/>
      <c r="F5" s="35"/>
      <c r="G5" s="35"/>
      <c r="H5" s="35"/>
      <c r="I5" s="36" t="s">
        <v>10</v>
      </c>
      <c r="K5" s="37"/>
      <c r="L5" s="37"/>
      <c r="M5" s="37"/>
      <c r="N5" s="38"/>
      <c r="O5" s="38"/>
      <c r="P5" s="20"/>
      <c r="Q5" s="21" t="s">
        <v>11</v>
      </c>
      <c r="R5" s="22" t="n">
        <v>4</v>
      </c>
      <c r="S5" s="12"/>
      <c r="T5" s="12"/>
      <c r="U5" s="12"/>
      <c r="V5" s="13"/>
    </row>
    <row r="6" customFormat="false" ht="9.5" hidden="false" customHeight="true" outlineLevel="0" collapsed="false">
      <c r="B6" s="39"/>
      <c r="C6" s="33"/>
      <c r="D6" s="40"/>
      <c r="E6" s="35"/>
      <c r="F6" s="35"/>
      <c r="G6" s="35"/>
      <c r="H6" s="35"/>
      <c r="I6" s="41"/>
      <c r="K6" s="37"/>
      <c r="L6" s="37"/>
      <c r="M6" s="37"/>
      <c r="N6" s="38"/>
      <c r="O6" s="38"/>
      <c r="P6" s="20"/>
      <c r="Q6" s="21" t="s">
        <v>12</v>
      </c>
      <c r="R6" s="22" t="n">
        <v>5</v>
      </c>
      <c r="S6" s="12"/>
      <c r="T6" s="12"/>
      <c r="U6" s="12"/>
      <c r="V6" s="13"/>
    </row>
    <row r="7" customFormat="false" ht="18" hidden="false" customHeight="true" outlineLevel="0" collapsed="false">
      <c r="A7" s="42" t="s">
        <v>13</v>
      </c>
      <c r="C7" s="3"/>
      <c r="K7" s="37" t="s">
        <v>14</v>
      </c>
      <c r="L7" s="37" t="s">
        <v>15</v>
      </c>
      <c r="M7" s="37" t="s">
        <v>16</v>
      </c>
      <c r="N7" s="38" t="s">
        <v>4</v>
      </c>
      <c r="O7" s="38" t="s">
        <v>17</v>
      </c>
      <c r="P7" s="20"/>
      <c r="Q7" s="21" t="s">
        <v>18</v>
      </c>
      <c r="R7" s="22" t="n">
        <v>0</v>
      </c>
      <c r="S7" s="12"/>
      <c r="T7" s="12"/>
      <c r="U7" s="12"/>
      <c r="V7" s="13"/>
    </row>
    <row r="8" customFormat="false" ht="14.25" hidden="false" customHeight="true" outlineLevel="0" collapsed="false">
      <c r="B8" s="43"/>
      <c r="C8" s="3"/>
      <c r="K8" s="37"/>
      <c r="L8" s="37"/>
      <c r="M8" s="37"/>
      <c r="N8" s="37"/>
      <c r="O8" s="37"/>
      <c r="P8" s="20"/>
      <c r="Q8" s="12"/>
      <c r="R8" s="44"/>
      <c r="S8" s="12"/>
      <c r="T8" s="12"/>
      <c r="U8" s="12"/>
      <c r="V8" s="13"/>
    </row>
    <row r="9" customFormat="false" ht="39.75" hidden="false" customHeight="true" outlineLevel="0" collapsed="false">
      <c r="A9" s="45" t="n">
        <v>1</v>
      </c>
      <c r="B9" s="46" t="s">
        <v>19</v>
      </c>
      <c r="C9" s="3"/>
      <c r="D9" s="47" t="s">
        <v>6</v>
      </c>
      <c r="F9" s="2" t="e">
        <f aca="false">#REF!*#REF!</f>
        <v>#REF!</v>
      </c>
      <c r="G9" s="2" t="e">
        <f aca="false">IF(#REF!&gt;=0,10*#REF!,0)</f>
        <v>#REF!</v>
      </c>
      <c r="I9" s="48" t="s">
        <v>20</v>
      </c>
      <c r="K9" s="49" t="n">
        <v>3</v>
      </c>
      <c r="L9" s="50" t="n">
        <f aca="false">K9/K49</f>
        <v>0.6</v>
      </c>
      <c r="M9" s="51" t="n">
        <f aca="false">VLOOKUP(D9,Q1:R9,2,FALSE())</f>
        <v>2</v>
      </c>
      <c r="N9" s="51" t="n">
        <f aca="false">M9*L9</f>
        <v>1.2</v>
      </c>
      <c r="O9" s="52" t="n">
        <f aca="false">IF(M9=0,0,L9*MAX(R2:R8))</f>
        <v>3</v>
      </c>
      <c r="P9" s="20"/>
      <c r="Q9" s="12"/>
      <c r="R9" s="44"/>
      <c r="S9" s="12"/>
      <c r="T9" s="12"/>
      <c r="U9" s="12"/>
      <c r="V9" s="13"/>
    </row>
    <row r="10" customFormat="false" ht="12.25" hidden="false" customHeight="true" outlineLevel="0" collapsed="false">
      <c r="A10" s="45"/>
      <c r="B10" s="46"/>
      <c r="C10" s="3"/>
      <c r="D10" s="53"/>
      <c r="K10" s="49"/>
      <c r="L10" s="50"/>
      <c r="M10" s="51"/>
      <c r="N10" s="51"/>
      <c r="O10" s="52"/>
      <c r="P10" s="54"/>
      <c r="Q10" s="12"/>
      <c r="R10" s="12"/>
      <c r="S10" s="12"/>
      <c r="T10" s="12"/>
      <c r="U10" s="12"/>
      <c r="V10" s="13"/>
    </row>
    <row r="11" customFormat="false" ht="39.75" hidden="false" customHeight="true" outlineLevel="0" collapsed="false">
      <c r="A11" s="45" t="n">
        <f aca="false">A9+1</f>
        <v>2</v>
      </c>
      <c r="B11" s="46" t="s">
        <v>21</v>
      </c>
      <c r="C11" s="3"/>
      <c r="D11" s="47" t="s">
        <v>7</v>
      </c>
      <c r="F11" s="2" t="e">
        <f aca="false">#REF!*#REF!</f>
        <v>#REF!</v>
      </c>
      <c r="G11" s="2" t="e">
        <f aca="false">IF(#REF!&gt;=0,10*#REF!,0)</f>
        <v>#REF!</v>
      </c>
      <c r="I11" s="48" t="s">
        <v>22</v>
      </c>
      <c r="K11" s="49" t="n">
        <v>5</v>
      </c>
      <c r="L11" s="50" t="n">
        <f aca="false">K11/K49</f>
        <v>1</v>
      </c>
      <c r="M11" s="51" t="n">
        <f aca="false">VLOOKUP(D11,Q1:R9,2,FALSE())</f>
        <v>3</v>
      </c>
      <c r="N11" s="51" t="n">
        <f aca="false">M11*L11</f>
        <v>3</v>
      </c>
      <c r="O11" s="52" t="n">
        <f aca="false">IF(M11=0,0,L11*MAX(R2:R8))</f>
        <v>5</v>
      </c>
      <c r="P11" s="54"/>
      <c r="S11" s="13"/>
      <c r="T11" s="13"/>
      <c r="U11" s="13"/>
      <c r="V11" s="13"/>
    </row>
    <row r="12" customFormat="false" ht="12.25" hidden="false" customHeight="true" outlineLevel="0" collapsed="false">
      <c r="A12" s="45"/>
      <c r="B12" s="46"/>
      <c r="C12" s="3"/>
      <c r="D12" s="53"/>
      <c r="K12" s="49"/>
      <c r="L12" s="50"/>
      <c r="M12" s="51"/>
      <c r="N12" s="51"/>
      <c r="O12" s="52"/>
      <c r="P12" s="13"/>
      <c r="Q12" s="13"/>
      <c r="R12" s="13"/>
      <c r="S12" s="55"/>
      <c r="T12" s="56"/>
      <c r="U12" s="13"/>
      <c r="V12" s="13"/>
    </row>
    <row r="13" customFormat="false" ht="39.75" hidden="false" customHeight="true" outlineLevel="0" collapsed="false">
      <c r="A13" s="45" t="n">
        <f aca="false">A11+1</f>
        <v>3</v>
      </c>
      <c r="B13" s="46" t="s">
        <v>23</v>
      </c>
      <c r="C13" s="3"/>
      <c r="D13" s="47" t="s">
        <v>6</v>
      </c>
      <c r="F13" s="2" t="e">
        <f aca="false">#REF!*#REF!</f>
        <v>#REF!</v>
      </c>
      <c r="G13" s="2" t="e">
        <f aca="false">IF(#REF!&gt;=0,10*#REF!,0)</f>
        <v>#REF!</v>
      </c>
      <c r="I13" s="48" t="s">
        <v>24</v>
      </c>
      <c r="K13" s="49" t="n">
        <v>4</v>
      </c>
      <c r="L13" s="50" t="n">
        <f aca="false">K13/K49</f>
        <v>0.8</v>
      </c>
      <c r="M13" s="51" t="n">
        <f aca="false">VLOOKUP(D13,Q1:R9,2,FALSE())</f>
        <v>2</v>
      </c>
      <c r="N13" s="51" t="n">
        <f aca="false">M13*L13</f>
        <v>1.6</v>
      </c>
      <c r="O13" s="52" t="n">
        <f aca="false">IF(M13=0,0,L13*MAX(R2:R8))</f>
        <v>4</v>
      </c>
      <c r="P13" s="13"/>
      <c r="Q13" s="13"/>
      <c r="R13" s="13"/>
      <c r="S13" s="55"/>
      <c r="T13" s="56"/>
      <c r="U13" s="13"/>
      <c r="V13" s="13"/>
    </row>
    <row r="14" customFormat="false" ht="12.25" hidden="false" customHeight="true" outlineLevel="0" collapsed="false">
      <c r="A14" s="45"/>
      <c r="B14" s="46"/>
      <c r="C14" s="3"/>
      <c r="D14" s="53"/>
      <c r="K14" s="49"/>
      <c r="L14" s="50"/>
      <c r="M14" s="51"/>
      <c r="N14" s="51"/>
      <c r="O14" s="52"/>
      <c r="S14" s="57"/>
    </row>
    <row r="15" customFormat="false" ht="39.75" hidden="false" customHeight="true" outlineLevel="0" collapsed="false">
      <c r="A15" s="45" t="n">
        <f aca="false">A13+1</f>
        <v>4</v>
      </c>
      <c r="B15" s="46" t="s">
        <v>25</v>
      </c>
      <c r="C15" s="3"/>
      <c r="D15" s="47" t="s">
        <v>6</v>
      </c>
      <c r="F15" s="2" t="e">
        <f aca="false">#REF!*#REF!</f>
        <v>#REF!</v>
      </c>
      <c r="G15" s="2" t="e">
        <f aca="false">IF(#REF!&gt;=0,10*#REF!,0)</f>
        <v>#REF!</v>
      </c>
      <c r="I15" s="48" t="s">
        <v>26</v>
      </c>
      <c r="K15" s="58" t="n">
        <v>4</v>
      </c>
      <c r="L15" s="59" t="n">
        <f aca="false">K15/K49</f>
        <v>0.8</v>
      </c>
      <c r="M15" s="51" t="n">
        <f aca="false">VLOOKUP(D15,Q1:R9,2,FALSE())</f>
        <v>2</v>
      </c>
      <c r="N15" s="51" t="n">
        <f aca="false">M15*L15</f>
        <v>1.6</v>
      </c>
      <c r="O15" s="60" t="n">
        <f aca="false">IF(M15=0,0,L15*MAX(R2:R8))</f>
        <v>4</v>
      </c>
      <c r="P15" s="61"/>
      <c r="S15" s="62"/>
      <c r="T15" s="63"/>
    </row>
    <row r="16" customFormat="false" ht="12.25" hidden="false" customHeight="true" outlineLevel="0" collapsed="false">
      <c r="A16" s="45"/>
      <c r="B16" s="46"/>
      <c r="C16" s="3"/>
      <c r="D16" s="53"/>
      <c r="K16" s="49"/>
      <c r="L16" s="50"/>
      <c r="M16" s="51"/>
      <c r="N16" s="51"/>
      <c r="O16" s="52"/>
      <c r="S16" s="57"/>
      <c r="T16" s="63"/>
    </row>
    <row r="17" customFormat="false" ht="39.75" hidden="false" customHeight="true" outlineLevel="0" collapsed="false">
      <c r="A17" s="45" t="n">
        <f aca="false">A15+1</f>
        <v>5</v>
      </c>
      <c r="B17" s="46" t="s">
        <v>27</v>
      </c>
      <c r="C17" s="3"/>
      <c r="D17" s="47" t="s">
        <v>7</v>
      </c>
      <c r="F17" s="2" t="e">
        <f aca="false">#REF!*#REF!</f>
        <v>#REF!</v>
      </c>
      <c r="G17" s="2" t="e">
        <f aca="false">IF(#REF!&gt;=0,10*#REF!,0)</f>
        <v>#REF!</v>
      </c>
      <c r="I17" s="48" t="s">
        <v>28</v>
      </c>
      <c r="K17" s="49" t="n">
        <v>4</v>
      </c>
      <c r="L17" s="50" t="n">
        <f aca="false">K17/K49</f>
        <v>0.8</v>
      </c>
      <c r="M17" s="51" t="n">
        <f aca="false">VLOOKUP(D17,Q1:R9,2,FALSE())</f>
        <v>3</v>
      </c>
      <c r="N17" s="51" t="n">
        <f aca="false">M17*L17</f>
        <v>2.4</v>
      </c>
      <c r="O17" s="52" t="n">
        <f aca="false">IF(M17=0,0,L17*MAX(R2:R8))</f>
        <v>4</v>
      </c>
      <c r="S17" s="57"/>
      <c r="T17" s="63"/>
    </row>
    <row r="18" customFormat="false" ht="14" hidden="false" customHeight="true" outlineLevel="0" collapsed="false">
      <c r="B18" s="64"/>
      <c r="C18" s="43"/>
      <c r="D18" s="53"/>
      <c r="K18" s="49"/>
      <c r="L18" s="50"/>
      <c r="M18" s="51"/>
      <c r="N18" s="51"/>
      <c r="O18" s="52"/>
    </row>
    <row r="19" customFormat="false" ht="39.75" hidden="false" customHeight="true" outlineLevel="0" collapsed="false">
      <c r="A19" s="45" t="n">
        <f aca="false">A17+1</f>
        <v>6</v>
      </c>
      <c r="B19" s="46" t="s">
        <v>29</v>
      </c>
      <c r="C19" s="3"/>
      <c r="D19" s="47" t="s">
        <v>6</v>
      </c>
      <c r="F19" s="2" t="e">
        <f aca="false">#REF!*#REF!</f>
        <v>#REF!</v>
      </c>
      <c r="G19" s="2" t="e">
        <f aca="false">IF(#REF!&gt;=0,10*#REF!,0)</f>
        <v>#REF!</v>
      </c>
      <c r="I19" s="48" t="s">
        <v>30</v>
      </c>
      <c r="K19" s="49" t="n">
        <v>4</v>
      </c>
      <c r="L19" s="50" t="n">
        <f aca="false">K19/K49</f>
        <v>0.8</v>
      </c>
      <c r="M19" s="51" t="n">
        <f aca="false">VLOOKUP(D19,Q1:R9,2,FALSE())</f>
        <v>2</v>
      </c>
      <c r="N19" s="51" t="n">
        <f aca="false">M19*L19</f>
        <v>1.6</v>
      </c>
      <c r="O19" s="52" t="n">
        <f aca="false">IF(M19=0,0,L19*MAX(R2:R8))</f>
        <v>4</v>
      </c>
    </row>
    <row r="20" customFormat="false" ht="12.25" hidden="false" customHeight="true" outlineLevel="0" collapsed="false">
      <c r="A20" s="45"/>
      <c r="B20" s="46"/>
      <c r="C20" s="3"/>
      <c r="D20" s="53"/>
      <c r="K20" s="58"/>
      <c r="L20" s="59"/>
      <c r="M20" s="51"/>
      <c r="N20" s="65"/>
      <c r="O20" s="65"/>
      <c r="P20" s="57"/>
      <c r="Q20" s="57"/>
      <c r="R20" s="57"/>
    </row>
    <row r="21" customFormat="false" ht="39.75" hidden="false" customHeight="true" outlineLevel="0" collapsed="false">
      <c r="A21" s="45" t="n">
        <f aca="false">A19+1</f>
        <v>7</v>
      </c>
      <c r="B21" s="46" t="s">
        <v>31</v>
      </c>
      <c r="C21" s="3"/>
      <c r="D21" s="47" t="s">
        <v>11</v>
      </c>
      <c r="F21" s="2" t="e">
        <f aca="false">#REF!*#REF!</f>
        <v>#REF!</v>
      </c>
      <c r="G21" s="2" t="e">
        <f aca="false">IF(#REF!&gt;=0,10*#REF!,0)</f>
        <v>#REF!</v>
      </c>
      <c r="I21" s="48" t="s">
        <v>32</v>
      </c>
      <c r="K21" s="49" t="n">
        <v>4</v>
      </c>
      <c r="L21" s="50" t="n">
        <f aca="false">K21/K49</f>
        <v>0.8</v>
      </c>
      <c r="M21" s="51" t="n">
        <f aca="false">VLOOKUP(D21,Q1:R9,2,FALSE())</f>
        <v>4</v>
      </c>
      <c r="N21" s="51" t="n">
        <f aca="false">M21*L21</f>
        <v>3.2</v>
      </c>
      <c r="O21" s="52" t="n">
        <f aca="false">IF(M21=0,0,L21*MAX(R2:R8))</f>
        <v>4</v>
      </c>
      <c r="Q21" s="57"/>
      <c r="R21" s="57"/>
    </row>
    <row r="22" customFormat="false" ht="12.25" hidden="false" customHeight="true" outlineLevel="0" collapsed="false">
      <c r="A22" s="45"/>
      <c r="B22" s="46"/>
      <c r="C22" s="66"/>
      <c r="D22" s="67"/>
      <c r="E22" s="68"/>
      <c r="F22" s="68"/>
      <c r="G22" s="68"/>
      <c r="H22" s="68"/>
      <c r="I22" s="68"/>
      <c r="J22" s="66"/>
      <c r="K22" s="49"/>
      <c r="L22" s="50"/>
      <c r="M22" s="51"/>
      <c r="N22" s="51"/>
      <c r="O22" s="52"/>
      <c r="Q22" s="57"/>
      <c r="R22" s="57"/>
    </row>
    <row r="23" customFormat="false" ht="39.75" hidden="false" customHeight="true" outlineLevel="0" collapsed="false">
      <c r="A23" s="45" t="n">
        <f aca="false">A21+1</f>
        <v>8</v>
      </c>
      <c r="B23" s="46" t="s">
        <v>33</v>
      </c>
      <c r="C23" s="3"/>
      <c r="D23" s="47" t="s">
        <v>6</v>
      </c>
      <c r="I23" s="48" t="s">
        <v>34</v>
      </c>
      <c r="K23" s="49" t="n">
        <v>5</v>
      </c>
      <c r="L23" s="50" t="n">
        <f aca="false">K23/K49</f>
        <v>1</v>
      </c>
      <c r="M23" s="51" t="n">
        <f aca="false">VLOOKUP(D23,Q1:R9,2,FALSE())</f>
        <v>2</v>
      </c>
      <c r="N23" s="51" t="n">
        <f aca="false">M23*L23</f>
        <v>2</v>
      </c>
      <c r="O23" s="52" t="n">
        <f aca="false">IF(M23=0,0,L23*MAX(R2:R8))</f>
        <v>5</v>
      </c>
      <c r="Q23" s="57"/>
      <c r="R23" s="57"/>
    </row>
    <row r="24" customFormat="false" ht="14" hidden="false" customHeight="true" outlineLevel="0" collapsed="false">
      <c r="B24" s="64"/>
      <c r="C24" s="43"/>
      <c r="D24" s="69"/>
      <c r="K24" s="49"/>
      <c r="L24" s="50"/>
      <c r="M24" s="51"/>
      <c r="N24" s="51"/>
      <c r="O24" s="52"/>
      <c r="Q24" s="57"/>
      <c r="R24" s="57"/>
      <c r="S24" s="57"/>
    </row>
    <row r="25" customFormat="false" ht="39.75" hidden="false" customHeight="true" outlineLevel="0" collapsed="false">
      <c r="A25" s="45" t="n">
        <f aca="false">A23+1</f>
        <v>9</v>
      </c>
      <c r="B25" s="46" t="s">
        <v>35</v>
      </c>
      <c r="C25" s="3"/>
      <c r="D25" s="47" t="s">
        <v>7</v>
      </c>
      <c r="F25" s="2" t="e">
        <f aca="false">#REF!*#REF!</f>
        <v>#REF!</v>
      </c>
      <c r="G25" s="2" t="e">
        <f aca="false">IF(#REF!&gt;=0,10*#REF!,0)</f>
        <v>#REF!</v>
      </c>
      <c r="I25" s="48" t="s">
        <v>36</v>
      </c>
      <c r="K25" s="49" t="n">
        <v>5</v>
      </c>
      <c r="L25" s="50" t="n">
        <f aca="false">K25/K49</f>
        <v>1</v>
      </c>
      <c r="M25" s="51" t="n">
        <f aca="false">VLOOKUP(D25,Q1:R9,2,FALSE())</f>
        <v>3</v>
      </c>
      <c r="N25" s="51" t="n">
        <f aca="false">M25*L25</f>
        <v>3</v>
      </c>
      <c r="O25" s="52" t="n">
        <f aca="false">IF(M25=0,0,L25*MAX(R2:R8))</f>
        <v>5</v>
      </c>
      <c r="Q25" s="57"/>
      <c r="R25" s="57"/>
      <c r="S25" s="57"/>
    </row>
    <row r="26" customFormat="false" ht="12.25" hidden="false" customHeight="true" outlineLevel="0" collapsed="false">
      <c r="A26" s="45"/>
      <c r="B26" s="46"/>
      <c r="C26" s="3"/>
      <c r="D26" s="53"/>
      <c r="K26" s="58"/>
      <c r="L26" s="59"/>
      <c r="M26" s="51"/>
      <c r="N26" s="70"/>
      <c r="O26" s="65"/>
      <c r="P26" s="71"/>
      <c r="Q26" s="71"/>
      <c r="R26" s="71"/>
      <c r="S26" s="71"/>
    </row>
    <row r="27" customFormat="false" ht="39.75" hidden="false" customHeight="true" outlineLevel="0" collapsed="false">
      <c r="A27" s="45" t="n">
        <f aca="false">A25+1</f>
        <v>10</v>
      </c>
      <c r="B27" s="46" t="s">
        <v>37</v>
      </c>
      <c r="C27" s="3"/>
      <c r="D27" s="47" t="s">
        <v>11</v>
      </c>
      <c r="F27" s="2" t="e">
        <f aca="false">#REF!*#REF!</f>
        <v>#REF!</v>
      </c>
      <c r="G27" s="2" t="e">
        <f aca="false">IF(#REF!&gt;=0,10*#REF!,0)</f>
        <v>#REF!</v>
      </c>
      <c r="I27" s="48" t="s">
        <v>38</v>
      </c>
      <c r="K27" s="49" t="n">
        <v>3</v>
      </c>
      <c r="L27" s="50" t="n">
        <f aca="false">K27/K49</f>
        <v>0.6</v>
      </c>
      <c r="M27" s="51" t="n">
        <f aca="false">VLOOKUP(D27,Q1:R9,2,FALSE())</f>
        <v>4</v>
      </c>
      <c r="N27" s="51" t="n">
        <f aca="false">M27*L27</f>
        <v>2.4</v>
      </c>
      <c r="O27" s="52" t="n">
        <f aca="false">IF(M27=0,0,L27*MAX(R2:R8))</f>
        <v>3</v>
      </c>
    </row>
    <row r="28" customFormat="false" ht="12.25" hidden="false" customHeight="true" outlineLevel="0" collapsed="false">
      <c r="A28" s="45"/>
      <c r="B28" s="46"/>
      <c r="C28" s="3"/>
      <c r="D28" s="67"/>
      <c r="K28" s="49"/>
      <c r="L28" s="50"/>
      <c r="M28" s="51"/>
      <c r="N28" s="51"/>
      <c r="O28" s="52"/>
    </row>
    <row r="29" customFormat="false" ht="39.75" hidden="false" customHeight="true" outlineLevel="0" collapsed="false">
      <c r="A29" s="45" t="n">
        <f aca="false">A27+1</f>
        <v>11</v>
      </c>
      <c r="B29" s="46" t="s">
        <v>39</v>
      </c>
      <c r="C29" s="3"/>
      <c r="D29" s="47" t="s">
        <v>11</v>
      </c>
      <c r="I29" s="48" t="s">
        <v>40</v>
      </c>
      <c r="K29" s="49" t="n">
        <v>5</v>
      </c>
      <c r="L29" s="50" t="n">
        <f aca="false">K29/K49</f>
        <v>1</v>
      </c>
      <c r="M29" s="51" t="n">
        <f aca="false">VLOOKUP(D29,Q1:R9,2,FALSE())</f>
        <v>4</v>
      </c>
      <c r="N29" s="51" t="n">
        <f aca="false">M29*L29</f>
        <v>4</v>
      </c>
      <c r="O29" s="52" t="n">
        <f aca="false">IF(M29=0,0,L29*MAX(R2:R8))</f>
        <v>5</v>
      </c>
    </row>
    <row r="30" customFormat="false" ht="12.25" hidden="false" customHeight="true" outlineLevel="0" collapsed="false">
      <c r="A30" s="45"/>
      <c r="B30" s="46"/>
      <c r="C30" s="3"/>
      <c r="D30" s="53"/>
      <c r="K30" s="49"/>
      <c r="L30" s="50"/>
      <c r="M30" s="51"/>
      <c r="N30" s="51"/>
      <c r="O30" s="52"/>
    </row>
    <row r="31" customFormat="false" ht="39.75" hidden="false" customHeight="true" outlineLevel="0" collapsed="false">
      <c r="A31" s="45" t="n">
        <f aca="false">A29+1</f>
        <v>12</v>
      </c>
      <c r="B31" s="46" t="s">
        <v>41</v>
      </c>
      <c r="C31" s="3"/>
      <c r="D31" s="47" t="s">
        <v>18</v>
      </c>
      <c r="F31" s="2" t="e">
        <f aca="false">#REF!*#REF!</f>
        <v>#REF!</v>
      </c>
      <c r="G31" s="2" t="e">
        <f aca="false">IF(#REF!&gt;=0,10*#REF!,0)</f>
        <v>#REF!</v>
      </c>
      <c r="I31" s="48"/>
      <c r="K31" s="49" t="n">
        <v>5</v>
      </c>
      <c r="L31" s="50" t="n">
        <f aca="false">K31/K49</f>
        <v>1</v>
      </c>
      <c r="M31" s="51" t="n">
        <f aca="false">VLOOKUP(D31,Q1:R9,2,FALSE())</f>
        <v>0</v>
      </c>
      <c r="N31" s="51" t="n">
        <f aca="false">M31*L31</f>
        <v>0</v>
      </c>
      <c r="O31" s="52" t="n">
        <f aca="false">IF(M31=0,0,L31*MAX(R2:R8))</f>
        <v>0</v>
      </c>
    </row>
    <row r="32" customFormat="false" ht="12.25" hidden="false" customHeight="true" outlineLevel="0" collapsed="false">
      <c r="A32" s="45"/>
      <c r="B32" s="46"/>
      <c r="C32" s="3"/>
      <c r="D32" s="53"/>
      <c r="K32" s="49"/>
      <c r="L32" s="50"/>
      <c r="M32" s="51"/>
      <c r="N32" s="51"/>
      <c r="O32" s="52"/>
    </row>
    <row r="33" customFormat="false" ht="39.75" hidden="false" customHeight="true" outlineLevel="0" collapsed="false">
      <c r="A33" s="45" t="n">
        <f aca="false">A31+1</f>
        <v>13</v>
      </c>
      <c r="B33" s="46" t="s">
        <v>42</v>
      </c>
      <c r="C33" s="3"/>
      <c r="D33" s="47" t="s">
        <v>12</v>
      </c>
      <c r="F33" s="2" t="e">
        <f aca="false">#REF!*#REF!</f>
        <v>#REF!</v>
      </c>
      <c r="G33" s="2" t="e">
        <f aca="false">IF(#REF!&gt;=0,10*#REF!,0)</f>
        <v>#REF!</v>
      </c>
      <c r="I33" s="48" t="s">
        <v>43</v>
      </c>
      <c r="K33" s="49" t="n">
        <v>5</v>
      </c>
      <c r="L33" s="50" t="n">
        <f aca="false">K33/K49</f>
        <v>1</v>
      </c>
      <c r="M33" s="51" t="n">
        <f aca="false">VLOOKUP(D33,Q1:R9,2,FALSE())</f>
        <v>5</v>
      </c>
      <c r="N33" s="51" t="n">
        <f aca="false">M33*L33</f>
        <v>5</v>
      </c>
      <c r="O33" s="52" t="n">
        <f aca="false">IF(M33=0,0,L33*MAX(R2:R8))</f>
        <v>5</v>
      </c>
    </row>
    <row r="34" customFormat="false" ht="12.25" hidden="false" customHeight="true" outlineLevel="0" collapsed="false">
      <c r="A34" s="45"/>
      <c r="B34" s="46"/>
      <c r="C34" s="3"/>
      <c r="D34" s="72"/>
      <c r="K34" s="49"/>
      <c r="L34" s="50"/>
      <c r="M34" s="51"/>
      <c r="N34" s="51"/>
      <c r="O34" s="52"/>
    </row>
    <row r="35" customFormat="false" ht="39.75" hidden="false" customHeight="true" outlineLevel="0" collapsed="false">
      <c r="A35" s="45" t="n">
        <f aca="false">A33+1</f>
        <v>14</v>
      </c>
      <c r="B35" s="46" t="s">
        <v>44</v>
      </c>
      <c r="C35" s="3"/>
      <c r="D35" s="47" t="s">
        <v>11</v>
      </c>
      <c r="F35" s="2" t="e">
        <f aca="false">#REF!*#REF!</f>
        <v>#REF!</v>
      </c>
      <c r="G35" s="2" t="e">
        <f aca="false">IF(#REF!&gt;=0,10*#REF!,0)</f>
        <v>#REF!</v>
      </c>
      <c r="I35" s="48" t="s">
        <v>45</v>
      </c>
      <c r="K35" s="49" t="n">
        <v>5</v>
      </c>
      <c r="L35" s="50" t="n">
        <f aca="false">K35/K49</f>
        <v>1</v>
      </c>
      <c r="M35" s="51" t="n">
        <f aca="false">VLOOKUP(D35,Q1:R9,2,FALSE())</f>
        <v>4</v>
      </c>
      <c r="N35" s="51" t="n">
        <f aca="false">M35*L35</f>
        <v>4</v>
      </c>
      <c r="O35" s="52" t="n">
        <f aca="false">IF(M35=0,0,L35*MAX(R2:R8))</f>
        <v>5</v>
      </c>
      <c r="Q35" s="57"/>
      <c r="R35" s="57"/>
      <c r="S35" s="57"/>
    </row>
    <row r="36" customFormat="false" ht="12.25" hidden="false" customHeight="true" outlineLevel="0" collapsed="false">
      <c r="A36" s="45"/>
      <c r="B36" s="46"/>
      <c r="C36" s="3"/>
      <c r="D36" s="53"/>
      <c r="K36" s="58"/>
      <c r="L36" s="59"/>
      <c r="M36" s="51"/>
      <c r="N36" s="70"/>
      <c r="O36" s="65"/>
      <c r="P36" s="71"/>
      <c r="Q36" s="71"/>
      <c r="R36" s="71"/>
      <c r="S36" s="71"/>
    </row>
    <row r="37" customFormat="false" ht="39.75" hidden="false" customHeight="true" outlineLevel="0" collapsed="false">
      <c r="A37" s="45" t="n">
        <f aca="false">A35+1</f>
        <v>15</v>
      </c>
      <c r="B37" s="46" t="s">
        <v>46</v>
      </c>
      <c r="C37" s="3"/>
      <c r="D37" s="47" t="s">
        <v>11</v>
      </c>
      <c r="F37" s="2" t="e">
        <f aca="false">#REF!*#REF!</f>
        <v>#REF!</v>
      </c>
      <c r="G37" s="2" t="e">
        <f aca="false">IF(#REF!&gt;=0,10*#REF!,0)</f>
        <v>#REF!</v>
      </c>
      <c r="I37" s="48" t="s">
        <v>47</v>
      </c>
      <c r="K37" s="49" t="n">
        <v>3</v>
      </c>
      <c r="L37" s="50" t="n">
        <f aca="false">K37/K49</f>
        <v>0.6</v>
      </c>
      <c r="M37" s="51" t="n">
        <f aca="false">VLOOKUP(D37,Q1:R9,2,FALSE())</f>
        <v>4</v>
      </c>
      <c r="N37" s="51" t="n">
        <f aca="false">M37*L37</f>
        <v>2.4</v>
      </c>
      <c r="O37" s="52" t="n">
        <f aca="false">IF(M37=0,0,L37*MAX(R2:R8))</f>
        <v>3</v>
      </c>
    </row>
    <row r="38" customFormat="false" ht="12.25" hidden="false" customHeight="true" outlineLevel="0" collapsed="false">
      <c r="A38" s="45"/>
      <c r="B38" s="46"/>
      <c r="C38" s="3"/>
      <c r="D38" s="53"/>
      <c r="K38" s="49"/>
      <c r="L38" s="50"/>
      <c r="M38" s="51"/>
      <c r="N38" s="51"/>
      <c r="O38" s="52"/>
    </row>
    <row r="39" customFormat="false" ht="39.75" hidden="false" customHeight="true" outlineLevel="0" collapsed="false">
      <c r="A39" s="45" t="n">
        <f aca="false">A37+1</f>
        <v>16</v>
      </c>
      <c r="B39" s="46" t="s">
        <v>48</v>
      </c>
      <c r="C39" s="3"/>
      <c r="D39" s="47" t="s">
        <v>12</v>
      </c>
      <c r="F39" s="2" t="e">
        <f aca="false">#REF!*#REF!</f>
        <v>#REF!</v>
      </c>
      <c r="G39" s="2" t="e">
        <f aca="false">IF(#REF!&gt;=0,10*#REF!,0)</f>
        <v>#REF!</v>
      </c>
      <c r="I39" s="48" t="s">
        <v>49</v>
      </c>
      <c r="K39" s="49" t="n">
        <v>5</v>
      </c>
      <c r="L39" s="50" t="n">
        <f aca="false">K39/K49</f>
        <v>1</v>
      </c>
      <c r="M39" s="51" t="n">
        <f aca="false">VLOOKUP(D39,Q1:R9,2,FALSE())</f>
        <v>5</v>
      </c>
      <c r="N39" s="51" t="n">
        <f aca="false">M39*L39</f>
        <v>5</v>
      </c>
      <c r="O39" s="52" t="n">
        <f aca="false">IF(M39=0,0,L39*MAX(R2:R8))</f>
        <v>5</v>
      </c>
    </row>
    <row r="40" customFormat="false" ht="12.25" hidden="false" customHeight="true" outlineLevel="0" collapsed="false">
      <c r="A40" s="45"/>
      <c r="B40" s="46"/>
      <c r="C40" s="3"/>
      <c r="D40" s="53"/>
      <c r="K40" s="49"/>
      <c r="L40" s="50"/>
      <c r="M40" s="51"/>
      <c r="N40" s="51"/>
      <c r="O40" s="52"/>
    </row>
    <row r="41" customFormat="false" ht="39.75" hidden="false" customHeight="true" outlineLevel="0" collapsed="false">
      <c r="A41" s="45" t="n">
        <f aca="false">A39+1</f>
        <v>17</v>
      </c>
      <c r="B41" s="46" t="s">
        <v>50</v>
      </c>
      <c r="C41" s="3"/>
      <c r="D41" s="47" t="s">
        <v>6</v>
      </c>
      <c r="F41" s="2" t="e">
        <f aca="false">#REF!*#REF!</f>
        <v>#REF!</v>
      </c>
      <c r="G41" s="2" t="e">
        <f aca="false">IF(#REF!&gt;=0,10*#REF!,0)</f>
        <v>#REF!</v>
      </c>
      <c r="I41" s="48" t="s">
        <v>51</v>
      </c>
      <c r="K41" s="49" t="n">
        <v>3</v>
      </c>
      <c r="L41" s="50" t="n">
        <f aca="false">K41/K49</f>
        <v>0.6</v>
      </c>
      <c r="M41" s="51" t="n">
        <f aca="false">VLOOKUP(D41,Q1:R9,2,FALSE())</f>
        <v>2</v>
      </c>
      <c r="N41" s="51" t="n">
        <f aca="false">M41*L41</f>
        <v>1.2</v>
      </c>
      <c r="O41" s="52" t="n">
        <f aca="false">IF(M41=0,0,L41*MAX(R2:R8))</f>
        <v>3</v>
      </c>
    </row>
    <row r="42" customFormat="false" ht="14" hidden="false" customHeight="true" outlineLevel="0" collapsed="false">
      <c r="B42" s="64"/>
      <c r="C42" s="43"/>
      <c r="D42" s="69"/>
      <c r="K42" s="49"/>
      <c r="L42" s="50"/>
      <c r="M42" s="51"/>
      <c r="N42" s="51"/>
      <c r="O42" s="52"/>
    </row>
    <row r="43" customFormat="false" ht="39.75" hidden="false" customHeight="true" outlineLevel="0" collapsed="false">
      <c r="A43" s="45" t="n">
        <f aca="false">A41+1</f>
        <v>18</v>
      </c>
      <c r="B43" s="46" t="s">
        <v>52</v>
      </c>
      <c r="C43" s="3"/>
      <c r="D43" s="47" t="s">
        <v>2</v>
      </c>
      <c r="F43" s="2" t="e">
        <f aca="false">#REF!*#REF!</f>
        <v>#REF!</v>
      </c>
      <c r="G43" s="2" t="e">
        <f aca="false">IF(#REF!&gt;=0,10*#REF!,0)</f>
        <v>#REF!</v>
      </c>
      <c r="I43" s="48" t="s">
        <v>53</v>
      </c>
      <c r="K43" s="49" t="n">
        <v>4</v>
      </c>
      <c r="L43" s="50" t="n">
        <f aca="false">K43/K49</f>
        <v>0.8</v>
      </c>
      <c r="M43" s="51" t="n">
        <f aca="false">VLOOKUP(D43,Q1:R9,2,FALSE())</f>
        <v>1</v>
      </c>
      <c r="N43" s="51" t="n">
        <f aca="false">M43*L43</f>
        <v>0.8</v>
      </c>
      <c r="O43" s="52" t="n">
        <f aca="false">IF(M43=0,0,L43*MAX(R2:R8))</f>
        <v>4</v>
      </c>
    </row>
    <row r="44" customFormat="false" ht="12.25" hidden="false" customHeight="true" outlineLevel="0" collapsed="false">
      <c r="A44" s="45"/>
      <c r="B44" s="46"/>
      <c r="C44" s="3"/>
      <c r="D44" s="53"/>
      <c r="K44" s="49"/>
      <c r="L44" s="50"/>
      <c r="M44" s="51"/>
      <c r="N44" s="51"/>
      <c r="O44" s="52"/>
    </row>
    <row r="45" customFormat="false" ht="39.75" hidden="false" customHeight="true" outlineLevel="0" collapsed="false">
      <c r="A45" s="45" t="n">
        <f aca="false">A43+1</f>
        <v>19</v>
      </c>
      <c r="B45" s="46" t="s">
        <v>54</v>
      </c>
      <c r="C45" s="3"/>
      <c r="D45" s="47" t="s">
        <v>2</v>
      </c>
      <c r="F45" s="2" t="e">
        <f aca="false">#REF!*#REF!</f>
        <v>#REF!</v>
      </c>
      <c r="G45" s="2" t="e">
        <f aca="false">IF(#REF!&gt;=0,10*#REF!,0)</f>
        <v>#REF!</v>
      </c>
      <c r="I45" s="48" t="s">
        <v>55</v>
      </c>
      <c r="K45" s="49" t="n">
        <v>5</v>
      </c>
      <c r="L45" s="50" t="n">
        <f aca="false">K45/K49</f>
        <v>1</v>
      </c>
      <c r="M45" s="51" t="n">
        <f aca="false">VLOOKUP(D45,Q1:R9,2,FALSE())</f>
        <v>1</v>
      </c>
      <c r="N45" s="51" t="n">
        <f aca="false">M45*L45</f>
        <v>1</v>
      </c>
      <c r="O45" s="52" t="n">
        <f aca="false">IF(M45=0,0,L45*MAX(R2:R8))</f>
        <v>5</v>
      </c>
    </row>
    <row r="46" customFormat="false" ht="12.25" hidden="false" customHeight="true" outlineLevel="0" collapsed="false">
      <c r="A46" s="45"/>
      <c r="B46" s="46"/>
      <c r="C46" s="3"/>
      <c r="D46" s="53"/>
      <c r="K46" s="49"/>
      <c r="L46" s="50"/>
      <c r="M46" s="51"/>
      <c r="N46" s="51"/>
      <c r="O46" s="52"/>
    </row>
    <row r="47" customFormat="false" ht="39.75" hidden="false" customHeight="true" outlineLevel="0" collapsed="false">
      <c r="A47" s="45" t="n">
        <f aca="false">A45+1</f>
        <v>20</v>
      </c>
      <c r="B47" s="46" t="s">
        <v>56</v>
      </c>
      <c r="C47" s="3"/>
      <c r="D47" s="47" t="s">
        <v>6</v>
      </c>
      <c r="F47" s="2" t="e">
        <f aca="false">#REF!*#REF!</f>
        <v>#REF!</v>
      </c>
      <c r="G47" s="2" t="e">
        <f aca="false">IF(#REF!&gt;=0,10*#REF!,0)</f>
        <v>#REF!</v>
      </c>
      <c r="I47" s="48" t="s">
        <v>57</v>
      </c>
      <c r="K47" s="49" t="n">
        <v>3</v>
      </c>
      <c r="L47" s="50" t="n">
        <f aca="false">K47/K49</f>
        <v>0.6</v>
      </c>
      <c r="M47" s="51" t="n">
        <f aca="false">VLOOKUP(D47,Q1:R9,2,FALSE())</f>
        <v>2</v>
      </c>
      <c r="N47" s="51" t="n">
        <f aca="false">M47*L47</f>
        <v>1.2</v>
      </c>
      <c r="O47" s="52" t="n">
        <f aca="false">IF(M47=0,0,L47*MAX(R2:R8))</f>
        <v>3</v>
      </c>
    </row>
    <row r="48" customFormat="false" ht="12.25" hidden="false" customHeight="true" outlineLevel="0" collapsed="false">
      <c r="B48" s="73"/>
      <c r="C48" s="3"/>
      <c r="D48" s="72"/>
      <c r="K48" s="74"/>
      <c r="L48" s="74"/>
      <c r="M48" s="74"/>
      <c r="N48" s="75"/>
      <c r="O48" s="75"/>
    </row>
    <row r="49" customFormat="false" ht="24" hidden="false" customHeight="true" outlineLevel="0" collapsed="false">
      <c r="A49" s="76" t="s">
        <v>58</v>
      </c>
      <c r="B49" s="77"/>
      <c r="C49" s="78"/>
      <c r="D49" s="79" t="n">
        <f aca="false">IF(ISERR((N49/O49)*100),"",(N49/O49)*100)</f>
        <v>58.9873417721519</v>
      </c>
      <c r="E49" s="80"/>
      <c r="F49" s="80"/>
      <c r="G49" s="80"/>
      <c r="H49" s="81" t="str">
        <f aca="false">IF(D49="","","-")</f>
        <v>-</v>
      </c>
      <c r="I49" s="82" t="str">
        <f aca="false">VLOOKUP(J49,'Rating ranges'!A2:B7,2,TRUE())</f>
        <v>Justo pero no brillante</v>
      </c>
      <c r="J49" s="83" t="n">
        <f aca="false">IF(D49="",0,D49)</f>
        <v>58.9873417721519</v>
      </c>
      <c r="K49" s="74" t="n">
        <f aca="false">MAX(K9:K47)</f>
        <v>5</v>
      </c>
      <c r="L49" s="74"/>
      <c r="M49" s="74"/>
      <c r="N49" s="75" t="n">
        <f aca="false">SUM(N9:N47)</f>
        <v>46.6</v>
      </c>
      <c r="O49" s="75" t="n">
        <f aca="false">SUM(O9:O47)</f>
        <v>79</v>
      </c>
    </row>
    <row r="51" customFormat="false" ht="12" hidden="false" customHeight="true" outlineLevel="0" collapsed="false">
      <c r="A51" s="84" t="str">
        <f aca="false">"* Very poor (less than "&amp;('Rating ranges'!A4)&amp;") - Flojísimo."</f>
        <v>* Very poor (less than 29) - Flojísimo.</v>
      </c>
      <c r="B51" s="84"/>
      <c r="C51" s="84"/>
      <c r="D51" s="84"/>
      <c r="E51" s="84"/>
      <c r="F51" s="84"/>
      <c r="G51" s="84"/>
      <c r="H51" s="84"/>
      <c r="I51" s="84"/>
    </row>
    <row r="52" customFormat="false" ht="15" hidden="false" customHeight="true" outlineLevel="0" collapsed="false">
      <c r="A52" s="85" t="str">
        <f aca="false">"* Poor (between "&amp;('Rating ranges'!A4)&amp;" and "&amp;('Rating ranges'!A5)&amp;") - Flojo."</f>
        <v>* Poor (between 29 and 49) - Flojo.</v>
      </c>
      <c r="B52" s="85"/>
      <c r="C52" s="85"/>
      <c r="D52" s="85"/>
      <c r="E52" s="85"/>
      <c r="F52" s="85"/>
      <c r="G52" s="85"/>
      <c r="H52" s="85"/>
      <c r="I52" s="85"/>
    </row>
    <row r="53" customFormat="false" ht="12" hidden="false" customHeight="true" outlineLevel="0" collapsed="false">
      <c r="A53" s="86" t="str">
        <f aca="false">"* Moderate (between "&amp;('Rating ranges'!A5)&amp;" and "&amp;('Rating ranges'!A6)&amp;") - Justo pero no brillante."</f>
        <v>* Moderate (between 49 and 69) - Justo pero no brillante.</v>
      </c>
      <c r="B53" s="86"/>
      <c r="C53" s="86"/>
      <c r="D53" s="86"/>
      <c r="E53" s="86"/>
      <c r="F53" s="86"/>
      <c r="G53" s="86"/>
      <c r="H53" s="86"/>
      <c r="I53" s="86"/>
    </row>
    <row r="54" customFormat="false" ht="12" hidden="false" customHeight="true" outlineLevel="0" collapsed="false">
      <c r="A54" s="85" t="str">
        <f aca="false">"* Good (between "&amp;('Rating ranges'!A6)&amp;" and "&amp;('Rating ranges'!A7)&amp;") - Bueno, lo han hecho con correctitud"</f>
        <v>* Good (between 69 and 89) - Bueno, lo han hecho con correctitud</v>
      </c>
      <c r="B54" s="85"/>
      <c r="C54" s="85"/>
      <c r="D54" s="85"/>
      <c r="E54" s="85"/>
      <c r="F54" s="85"/>
      <c r="G54" s="85"/>
      <c r="H54" s="85"/>
      <c r="I54" s="85"/>
    </row>
    <row r="55" customFormat="false" ht="12" hidden="false" customHeight="true" outlineLevel="0" collapsed="false">
      <c r="A55" s="87" t="str">
        <f aca="false">"* Excellent (more than "&amp;('Rating ranges'!A7)&amp;") - Excelente, lo tiene todo. Merece la pena fijarse en este"</f>
        <v>* Excellent (more than 89) - Excelente, lo tiene todo. Merece la pena fijarse en este</v>
      </c>
      <c r="B55" s="87"/>
      <c r="C55" s="87"/>
      <c r="D55" s="87"/>
      <c r="E55" s="87"/>
      <c r="F55" s="87"/>
      <c r="G55" s="87"/>
      <c r="H55" s="87"/>
      <c r="I55" s="87"/>
      <c r="K55" s="88"/>
      <c r="L55" s="88"/>
    </row>
    <row r="57" customFormat="false" ht="13" hidden="false" customHeight="true" outlineLevel="0" collapsed="false">
      <c r="D57" s="89"/>
    </row>
    <row r="58" customFormat="false" ht="12" hidden="false" customHeight="true" outlineLevel="0" collapsed="false">
      <c r="A58" s="90"/>
      <c r="B58" s="91"/>
      <c r="C58" s="92"/>
      <c r="D58" s="92"/>
      <c r="E58" s="92"/>
      <c r="F58" s="92"/>
      <c r="G58" s="92"/>
      <c r="H58" s="92"/>
      <c r="I58" s="92"/>
      <c r="J58" s="93"/>
    </row>
  </sheetData>
  <mergeCells count="12">
    <mergeCell ref="A1:I1"/>
    <mergeCell ref="A3:B3"/>
    <mergeCell ref="K7:K8"/>
    <mergeCell ref="L7:L8"/>
    <mergeCell ref="M7:M8"/>
    <mergeCell ref="N7:N8"/>
    <mergeCell ref="O7:O8"/>
    <mergeCell ref="A51:I51"/>
    <mergeCell ref="A52:I52"/>
    <mergeCell ref="A53:I53"/>
    <mergeCell ref="A54:I54"/>
    <mergeCell ref="A55:I55"/>
  </mergeCells>
  <conditionalFormatting sqref="D43 D45 D47 D25 D31 D33 D35 D37 D39 D41 D27:D29 D19 D21:D23 D17 D9 D11 D13 D15">
    <cfRule type="cellIs" priority="2" operator="equal" aboveAverage="0" equalAverage="0" bottom="0" percent="0" rank="0" text="" dxfId="0">
      <formula>"Enter score"</formula>
    </cfRule>
  </conditionalFormatting>
  <dataValidations count="2">
    <dataValidation allowBlank="false" error="Score must be one of:&#10;&#10;Very poor&#10;Poor&#10;Moderate&#10;Good&#10;Excellent&#10;N/A" errorTitle="Invalid score entered" operator="equal" prompt="● Very poor&#10;● Poor&#10;● Moderate&#10;● Good&#10;● Excellent&#10;● N/A (not applicable or insufficient data)" promptTitle="Enter score for this item:" showDropDown="false" showErrorMessage="true" showInputMessage="false" sqref="D9 D11 D13 D15 D17 D19 D21 D23 D25 D27 D29 D31 D33 D35 D37 D39 D41 D43 D45 D47" type="list">
      <formula1>'UX Case scores'!$Q$1:$Q$7</formula1>
      <formula2>0</formula2>
    </dataValidation>
    <dataValidation allowBlank="false" error="Score must be one of:&#10;&#10;Very poor&#10;Poor&#10;Moderate&#10;Good&#10;Excellent&#10;N/A" errorTitle="Invalid score entered" operator="equal" prompt="● Very poor&#10;● Poor&#10;● Moderate&#10;● Good&#10;● Excellent&#10;● N/A (not applicable or insufficient data)" promptTitle="Enter score for this item:" showDropDown="false" showErrorMessage="true" showInputMessage="false" sqref="D22 D28" type="list">
      <formula1>'UX Case scores'!$Q$1:$Q$8</formula1>
      <formula2>0</formula2>
    </dataValidation>
  </dataValidations>
  <printOptions headings="false" gridLines="false" gridLinesSet="true" horizontalCentered="false" verticalCentered="false"/>
  <pageMargins left="0.472222222222222"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 zeroHeight="false" outlineLevelRow="0" outlineLevelCol="0"/>
  <cols>
    <col collapsed="false" customWidth="true" hidden="false" outlineLevel="0" max="1" min="1" style="0" width="17.47"/>
    <col collapsed="false" customWidth="true" hidden="false" outlineLevel="0" max="2" min="2" style="0" width="19.31"/>
    <col collapsed="false" customWidth="true" hidden="false" outlineLevel="0" max="3" min="3" style="0" width="8.81"/>
    <col collapsed="false" customWidth="true" hidden="false" outlineLevel="0" max="4" min="4" style="0" width="5.49"/>
    <col collapsed="false" customWidth="true" hidden="false" outlineLevel="0" max="5" min="5" style="0" width="4.65"/>
    <col collapsed="false" customWidth="true" hidden="false" outlineLevel="0" max="6" min="6" style="0" width="5.65"/>
    <col collapsed="false" customWidth="true" hidden="false" outlineLevel="0" max="1025" min="7" style="0" width="8.81"/>
  </cols>
  <sheetData>
    <row r="1" customFormat="false" ht="12" hidden="false" customHeight="true" outlineLevel="0" collapsed="false">
      <c r="A1" s="94" t="s">
        <v>59</v>
      </c>
      <c r="B1" s="94" t="s">
        <v>60</v>
      </c>
      <c r="C1" s="95" t="s">
        <v>61</v>
      </c>
      <c r="D1" s="95"/>
      <c r="E1" s="95"/>
      <c r="F1" s="95"/>
    </row>
    <row r="2" customFormat="false" ht="12" hidden="false" customHeight="true" outlineLevel="0" collapsed="false">
      <c r="A2" s="96" t="n">
        <v>0</v>
      </c>
      <c r="B2" s="0" t="str">
        <f aca="false">""</f>
        <v/>
      </c>
    </row>
    <row r="3" customFormat="false" ht="12" hidden="false" customHeight="true" outlineLevel="0" collapsed="false">
      <c r="A3" s="96" t="n">
        <v>1</v>
      </c>
      <c r="B3" s="0" t="s">
        <v>62</v>
      </c>
      <c r="C3" s="97" t="s">
        <v>63</v>
      </c>
      <c r="D3" s="98" t="n">
        <f aca="false">A4</f>
        <v>29</v>
      </c>
    </row>
    <row r="4" customFormat="false" ht="12" hidden="false" customHeight="true" outlineLevel="0" collapsed="false">
      <c r="A4" s="99" t="n">
        <v>29</v>
      </c>
      <c r="B4" s="100" t="s">
        <v>64</v>
      </c>
      <c r="C4" s="100" t="s">
        <v>65</v>
      </c>
      <c r="D4" s="98" t="n">
        <f aca="false">A4</f>
        <v>29</v>
      </c>
      <c r="E4" s="101" t="s">
        <v>66</v>
      </c>
      <c r="F4" s="98" t="n">
        <f aca="false">A5</f>
        <v>49</v>
      </c>
    </row>
    <row r="5" customFormat="false" ht="12" hidden="false" customHeight="true" outlineLevel="0" collapsed="false">
      <c r="A5" s="99" t="n">
        <v>49</v>
      </c>
      <c r="B5" s="100" t="s">
        <v>67</v>
      </c>
      <c r="C5" s="100" t="s">
        <v>65</v>
      </c>
      <c r="D5" s="98" t="n">
        <f aca="false">A5</f>
        <v>49</v>
      </c>
      <c r="E5" s="101" t="s">
        <v>66</v>
      </c>
      <c r="F5" s="98" t="n">
        <f aca="false">A6</f>
        <v>69</v>
      </c>
    </row>
    <row r="6" customFormat="false" ht="12" hidden="false" customHeight="true" outlineLevel="0" collapsed="false">
      <c r="A6" s="99" t="n">
        <v>69</v>
      </c>
      <c r="B6" s="100" t="s">
        <v>68</v>
      </c>
      <c r="C6" s="100" t="s">
        <v>65</v>
      </c>
      <c r="D6" s="98" t="n">
        <f aca="false">A6</f>
        <v>69</v>
      </c>
      <c r="E6" s="101" t="s">
        <v>66</v>
      </c>
      <c r="F6" s="98" t="n">
        <f aca="false">A7</f>
        <v>89</v>
      </c>
    </row>
    <row r="7" customFormat="false" ht="12" hidden="false" customHeight="true" outlineLevel="0" collapsed="false">
      <c r="A7" s="99" t="n">
        <v>89</v>
      </c>
      <c r="B7" s="100" t="s">
        <v>69</v>
      </c>
      <c r="C7" s="97" t="s">
        <v>70</v>
      </c>
      <c r="D7" s="98" t="n">
        <f aca="false">A7</f>
        <v>89</v>
      </c>
    </row>
    <row r="8" customFormat="false" ht="12" hidden="false" customHeight="true" outlineLevel="0" collapsed="false">
      <c r="A8" s="100"/>
      <c r="B8" s="100"/>
    </row>
    <row r="9" customFormat="false" ht="12" hidden="false" customHeight="true" outlineLevel="0" collapsed="false">
      <c r="A9" s="100"/>
      <c r="B9" s="100"/>
    </row>
    <row r="10" customFormat="false" ht="12" hidden="false" customHeight="true" outlineLevel="0" collapsed="false">
      <c r="A10" s="100"/>
      <c r="B10" s="100"/>
    </row>
    <row r="11" customFormat="false" ht="12" hidden="false" customHeight="true" outlineLevel="0" collapsed="false">
      <c r="A11" s="100"/>
      <c r="B11" s="100"/>
    </row>
  </sheetData>
  <mergeCells count="1">
    <mergeCell ref="C1:F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79</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2008-01-21T13:46:15Z</dcterms:created>
  <dc:creator>Neil Turner</dc:creator>
  <dc:description/>
  <dc:language>es-ES</dc:language>
  <cp:lastModifiedBy/>
  <cp:lastPrinted>2011-01-18T18:00:25Z</cp:lastPrinted>
  <dcterms:modified xsi:type="dcterms:W3CDTF">2020-05-17T16:07:13Z</dcterms:modified>
  <cp:revision>12</cp:revision>
  <dc:subject/>
  <dc:title>Expert usability evaluation template</dc:title>
</cp:coreProperties>
</file>