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2.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X Case scores" sheetId="1" state="visible" r:id="rId2"/>
    <sheet name="Rating ranges" sheetId="2" state="visible" r:id="rId3"/>
  </sheets>
  <definedNames>
    <definedName function="false" hidden="false" localSheetId="0" name="_xlnm.Print_Area" vbProcedure="false">'UX Case scores'!$A$1:$I$55</definedName>
    <definedName function="false" hidden="false" localSheetId="0" name="Excel_BuiltIn__FilterDatabase" vbProcedure="false">'UX Case scores'!$D$9:$D$9</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<sst xmlns="http://schemas.openxmlformats.org/spreadsheetml/2006/main" count="96" uniqueCount="71">
  <si>
    <t xml:space="preserve">UX Case Study review</t>
  </si>
  <si>
    <t xml:space="preserve">Enter score</t>
  </si>
  <si>
    <t xml:space="preserve">Very poor</t>
  </si>
  <si>
    <t xml:space="preserve">COHETE</t>
  </si>
  <si>
    <t xml:space="preserve">Score</t>
  </si>
  <si>
    <t xml:space="preserve">Comments</t>
  </si>
  <si>
    <t xml:space="preserve">Poor</t>
  </si>
  <si>
    <t xml:space="preserve">Moderate</t>
  </si>
  <si>
    <t xml:space="preserve">En este Excel no se ha fijado los mismos pesos con los que habeis sido evaluados en esta asignatura. Por el contrario, se ha establecido como tres tipos de aspectos (critico, normal, poco critico)</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</si>
  <si>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</si>
  <si>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</si>
  <si>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</si>
  <si>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</si>
  <si>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Aspectos evaluados</t>
  </si>
  <si>
    <t xml:space="preserve">Weighting 
(out of 5)</t>
  </si>
  <si>
    <t xml:space="preserve">Weighting ratio</t>
  </si>
  <si>
    <t xml:space="preserve">Rating
(0 - 5)</t>
  </si>
  <si>
    <t xml:space="preserve">Out of</t>
  </si>
  <si>
    <t xml:space="preserve">N/A</t>
  </si>
  <si>
    <t xml:space="preserve">Introducción en README.md principal. El equipo se identifica y presenta una breve descripción del producto que se diseña antes de pasar a describir cada fase del diseño.</t>
  </si>
  <si>
    <t xml:space="preserve">Hace lo que se pide de forma concisa.</t>
  </si>
  <si>
    <t xml:space="preserve">P1 - Competitive Analysis. Se tiene una vista clara de las características de las distintas alternativas de servicio colaborativo.</t>
  </si>
  <si>
    <t xml:space="preserve">No se hace una comparación como tal.</t>
  </si>
  <si>
    <t xml:space="preserve">P1 - Persona ficticia 1. Las personas ficticias no han sido creadas ex profeso para el servicio. Se les imagina y pueden ser utilizadas en el diseño de otro producto.</t>
  </si>
  <si>
    <t xml:space="preserve">La descripción es muy pobre y no tiene muy buenos detalles que plasmen a la persona, ademas pienso que se ha construido con características para encajar con la app de viaje. </t>
  </si>
  <si>
    <t xml:space="preserve">P1 - Persona ficticia 2. Las personas ficticias no han sido creadas ex profeso para el servicio. Se les imagina y pueden ser utilizadas en el diseño de otro producto.</t>
  </si>
  <si>
    <t xml:space="preserve">La descripción es también pobre pero la presentación de esta persona me parece algo mas generalizada y puede ser utilizada para el diseño de otro producto.</t>
  </si>
  <si>
    <t xml:space="preserve">P1 - Primer Journey Map. Las historias son comprensibles y han sacado a la luz un problema de diseño que es claramente descrito en esta parte o en el informe de usabilidad.</t>
  </si>
  <si>
    <t xml:space="preserve">La historia es buena y muestra algunos inconvenientes, pero no problemas de diseño en si .</t>
  </si>
  <si>
    <t xml:space="preserve">P1 - Segundo Journey Map. Las historias son comprensibles y han sacado a la luz un problema de diseño que es claramente descrito en esta parte o en el informe de usabilidad.</t>
  </si>
  <si>
    <t xml:space="preserve">Crea una historia creíble y acorde al personaje donde se pueden sacar algún problema de usabilidad.</t>
  </si>
  <si>
    <t xml:space="preserve">P1 - Checklist de evaluación. El checklist está bien comentado. En la cabecera se identifica el site que está siendo evaluado</t>
  </si>
  <si>
    <t xml:space="preserve">El checklist esta comentado en casi todos lo casos donde ha hecho falta, pero deberia poner claramente con quien hace la comparación</t>
  </si>
  <si>
    <t xml:space="preserve">P1 - Informe de usabilidad. Se ha recopilado los problemas de usabilidad del sitio a partir de los journeys y el checklist, de forma que junto con la puntuación se resume los aspectos débiles (quizá también los fuertes)</t>
  </si>
  <si>
    <t xml:space="preserve">Breve descripción y no comenta detalladamente los conflictos que pueda tener.</t>
  </si>
  <si>
    <t xml:space="preserve">P2 - Feedback-capture-grid. En todos los cuadrantes aparece datos y hechos sobre aspectos concretos positivos, negativos, posibles comentarios de los usuarios y nuevas ideas de diseño.</t>
  </si>
  <si>
    <t xml:space="preserve">Completo pero quizá las criticas e ideas relevantes son un poco escasas </t>
  </si>
  <si>
    <t xml:space="preserve">P2 - Propuesta. Existe una descripción más amplia del producto que se va a diseñar o bien en la introducción, o bien tras la malla receptora.</t>
  </si>
  <si>
    <t xml:space="preserve">Existe la descripción de la propuesta de mejora en base a lo obtenido tras la malla.</t>
  </si>
  <si>
    <t xml:space="preserve">P2 - Tasks. Las ideas de diseño se convierten en tareas asociadas a edición, consulta, búsqueda, etc. Se ha realizado un User-Task-Matrix, bien descrito y con datos</t>
  </si>
  <si>
    <t xml:space="preserve">Cumple pero es mejorable, mostrando los usuarios o tareas mas críticos en un color oscuro  como se propuso, ademas debería explicar por encima algo de la matriz.</t>
  </si>
  <si>
    <r>
      <rPr>
        <sz val="10"/>
        <rFont val="Arial"/>
        <family val="0"/>
      </rPr>
      <t xml:space="preserve">P2 - Tasks</t>
    </r>
    <r>
      <rPr>
        <sz val="10"/>
        <color rgb="FF000000"/>
        <rFont val="Roboto"/>
        <family val="2"/>
      </rPr>
      <t xml:space="preserve">.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</si>
  <si>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</si>
  <si>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 xml:space="preserve">Muestra las ideas que quiere diseñar pero se queda ahí y es algo escueto.</t>
  </si>
  <si>
    <r>
      <rPr>
        <sz val="10"/>
        <rFont val="Arial"/>
        <family val="0"/>
      </rPr>
      <t xml:space="preserve">P2 - labeling</t>
    </r>
    <r>
      <rPr>
        <sz val="10"/>
        <color rgb="FF000000"/>
        <rFont val="Roboto"/>
        <family val="2"/>
      </rPr>
      <t xml:space="preserve">. Los términos que se emplean en el site map nos llevan a un único concepto y no son ambiguos. Esta tabla puede venir con una columna de iconografía.</t>
    </r>
  </si>
  <si>
    <t xml:space="preserve">Cumple con los aspectos evaluados.</t>
  </si>
  <si>
    <r>
      <rPr>
        <sz val="10"/>
        <rFont val="Arial"/>
        <family val="0"/>
      </rPr>
      <t xml:space="preserve">P3 - Bocetos coherentes con el diseño</t>
    </r>
    <r>
      <rPr>
        <sz val="10"/>
        <color rgb="FF000000"/>
        <rFont val="Roboto"/>
        <family val="2"/>
      </rPr>
      <t xml:space="preserve">. Comprobar que los bocetos siguen el diseño y muestran las tareas más importantes, se navega como en el site map y emplea los mismo términos que en el labeling</t>
    </r>
  </si>
  <si>
    <t xml:space="preserve">Buenos bocetos y coherentes, pero la navegación entre los mismos no me queda muy clara.</t>
  </si>
  <si>
    <r>
      <rPr>
        <sz val="10"/>
        <rFont val="Arial"/>
        <family val="0"/>
      </rPr>
      <t xml:space="preserve">P3 - Bocetos</t>
    </r>
    <r>
      <rPr>
        <sz val="10"/>
        <color rgb="FF000000"/>
        <rFont val="Roboto"/>
        <family val="2"/>
      </rPr>
      <t xml:space="preserve">. Evaluar el nivel calidad y extensión de los propios bocetos.</t>
    </r>
  </si>
  <si>
    <t xml:space="preserve">Describe los bocetos de forma muy buena y detallada.</t>
  </si>
  <si>
    <t xml:space="preserve">P3 - Logotipo. El equipo ha querido dar entidad a la propuesta con el diseño de un logotipo</t>
  </si>
  <si>
    <t xml:space="preserve">Buen boceto que da una idea del tema del que puede tratar la app y ademas comenta detalles del mismo.</t>
  </si>
  <si>
    <t xml:space="preserve">P3 - Propuesta justificada de elementos de diseño como patrones UI o guidelines que deben ser incorporados al paso de boceto a prototipo</t>
  </si>
  <si>
    <t xml:space="preserve">Completo aunque podría detallar mas en temas de iconos mostrar algún prototipo de las mismas y describir mejor las fuentes utilizadas.</t>
  </si>
  <si>
    <t xml:space="preserve">P3 - Historia del UX Case Study. El video es claro, se ajusta a tiempo y muestra de forma justificada la historia de diseño de este producto</t>
  </si>
  <si>
    <t xml:space="preserve">Visualmente solo utiliza 4 imágenes para describir todo el video lo que lo hace menos claro, cumple bien con la descripción de la aplicación pero es mejorable en general.</t>
  </si>
  <si>
    <t xml:space="preserve">P3 - Textos y descripciones de los ficheros README.md del repositorio de este equipo</t>
  </si>
  <si>
    <t xml:space="preserve">Cumple bien, pero no se adapta para resumir todo el readme y profundizar en cada readme correspondiente a cada practica, lo que hace que todo este pegado tal cual en el general.</t>
  </si>
  <si>
    <t xml:space="preserve">Overall UX case score (out of 100) *</t>
  </si>
  <si>
    <t xml:space="preserve">Rating below</t>
  </si>
  <si>
    <t xml:space="preserve">Rating</t>
  </si>
  <si>
    <t xml:space="preserve">Rating ranges</t>
  </si>
  <si>
    <t xml:space="preserve">Bastante flojo</t>
  </si>
  <si>
    <t xml:space="preserve">less than</t>
  </si>
  <si>
    <t xml:space="preserve">Flojillo</t>
  </si>
  <si>
    <t xml:space="preserve">between</t>
  </si>
  <si>
    <t xml:space="preserve">and</t>
  </si>
  <si>
    <t xml:space="preserve">Justo pero no brillante</t>
  </si>
  <si>
    <t xml:space="preserve">Bueno</t>
  </si>
  <si>
    <t xml:space="preserve">Excelente</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</si>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</sst>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40">
    <font>
      <sz val="10"/>
      <name val="Arial"/>
      <family val="0"/>
    </font>
    <font>
      <sz val="10"/>
      <name val="Arial"/>
      <family val="0"/>
    </font>
    <font>
      <sz val="10"/>
      <name val="Arial"/>
      <family val="0"/>
    </font>
    <font>
      <sz val="10"/>
      <name val="Arial"/>
      <family val="0"/>
    </font>
    <font>
      <b val="true"/>
      <sz val="24"/>
      <color rgb="FF000000"/>
      <name val="Arial"/>
      <family val="0"/>
    </font>
    <font>
      <sz val="18"/>
      <color rgb="FF000000"/>
      <name val="Arial"/>
      <family val="0"/>
    </font>
    <font>
      <sz val="12"/>
      <color rgb="FF000000"/>
      <name val="Arial"/>
      <family val="0"/>
    </font>
    <font>
      <sz val="10"/>
      <color rgb="FF333333"/>
      <name val="Arial"/>
      <family val="0"/>
    </font>
    <font>
      <i val="true"/>
      <sz val="10"/>
      <color rgb="FF808080"/>
      <name val="Arial"/>
      <family val="0"/>
    </font>
    <font>
      <u val="single"/>
      <sz val="10"/>
      <color rgb="FF0000EE"/>
      <name val="Arial"/>
      <family val="0"/>
    </font>
    <font>
      <sz val="10"/>
      <color rgb="FF006600"/>
      <name val="Arial"/>
      <family val="0"/>
    </font>
    <font>
      <sz val="10"/>
      <color rgb="FF996600"/>
      <name val="Arial"/>
      <family val="0"/>
    </font>
    <font>
      <sz val="10"/>
      <color rgb="FFCC0000"/>
      <name val="Arial"/>
      <family val="0"/>
    </font>
    <font>
      <b val="true"/>
      <sz val="10"/>
      <color rgb="FFFFFFFF"/>
      <name val="Arial"/>
      <family val="0"/>
    </font>
    <font>
      <b val="true"/>
      <sz val="10"/>
      <color rgb="FF000000"/>
      <name val="Arial"/>
      <family val="0"/>
    </font>
    <font>
      <sz val="10"/>
      <color rgb="FFFFFFFF"/>
      <name val="Arial"/>
      <family val="0"/>
    </font>
    <font>
      <sz val="10"/>
      <name val="Bliss 2 Medium"/>
      <family val="3"/>
    </font>
    <font>
      <sz val="18"/>
      <color rgb="FFFFFFFF"/>
      <name val="Arial"/>
      <family val="0"/>
    </font>
    <font>
      <b val="true"/>
      <sz val="10"/>
      <name val="Arial"/>
      <family val="2"/>
    </font>
    <font>
      <sz val="10"/>
      <color rgb="FF000080"/>
      <name val="Bliss 2 Regular"/>
      <family val="3"/>
    </font>
    <font>
      <sz val="8"/>
      <name val="Arial"/>
      <family val="0"/>
    </font>
    <font>
      <b val="true"/>
      <sz val="12"/>
      <color rgb="FF808080"/>
      <name val="Arial"/>
      <family val="2"/>
    </font>
    <font>
      <b val="true"/>
      <sz val="16"/>
      <color rgb="FF808080"/>
      <name val="Arial"/>
      <family val="2"/>
    </font>
    <font>
      <b val="true"/>
      <sz val="16"/>
      <color rgb="FF000080"/>
      <name val="Arial"/>
      <family val="2"/>
    </font>
    <font>
      <sz val="10"/>
      <color rgb="FFC0C0C0"/>
      <name val="Arial"/>
      <family val="0"/>
    </font>
    <font>
      <sz val="8"/>
      <color rgb="FF000080"/>
      <name val="Arial"/>
      <family val="2"/>
    </font>
    <font>
      <b val="true"/>
      <sz val="10"/>
      <color rgb="FF000080"/>
      <name val="Arial"/>
      <family val="2"/>
    </font>
    <font>
      <sz val="10"/>
      <color rgb="FF808080"/>
      <name val="Arial"/>
      <family val="0"/>
    </font>
    <font>
      <b val="true"/>
      <sz val="10"/>
      <name val="Bliss 2 Medium"/>
      <family val="0"/>
    </font>
    <font>
      <i val="true"/>
      <sz val="8"/>
      <name val="Arial"/>
      <family val="0"/>
    </font>
    <font>
      <i val="true"/>
      <sz val="8"/>
      <color rgb="FF000000"/>
      <name val="Arial"/>
      <family val="0"/>
    </font>
    <font>
      <b val="true"/>
      <sz val="10"/>
      <color rgb="FF000080"/>
      <name val="Bliss 2 Medium"/>
      <family val="3"/>
    </font>
    <font>
      <sz val="10"/>
      <color rgb="FF000000"/>
      <name val="Roboto"/>
      <family val="2"/>
    </font>
    <font>
      <i val="true"/>
      <sz val="10"/>
      <color rgb="FFC0C0C0"/>
      <name val="Arial"/>
      <family val="0"/>
    </font>
    <font>
      <sz val="14"/>
      <color rgb="FFFFFFFF"/>
      <name val="Arial"/>
      <family val="2"/>
    </font>
    <font>
      <b val="true"/>
      <sz val="14"/>
      <color rgb="FFFFFFFF"/>
      <name val="Bliss 2 Medium"/>
      <family val="0"/>
    </font>
    <font>
      <b val="true"/>
      <sz val="14"/>
      <color rgb="FFFFFFFF"/>
      <name val="Arial"/>
      <family val="2"/>
    </font>
    <font>
      <sz val="8"/>
      <color rgb="FF333333"/>
      <name val="Arial"/>
      <family val="2"/>
    </font>
    <font>
      <b val="true"/>
      <sz val="8"/>
      <color rgb="FF333333"/>
      <name val="Arial"/>
      <family val="2"/>
    </font>
    <font>
      <b val="true"/>
      <sz val="10"/>
      <color rgb="FF333333"/>
      <name val="Arial"/>
      <family val="2"/>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333333"/>
        <bgColor rgb="FF333300"/>
      </patternFill>
    </fill>
  </fills>
  <borders count="1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0" borderId="0" applyFont="true" applyBorder="false" applyAlignment="false" applyProtection="false"/>
    <xf numFmtId="164" fontId="0" fillId="0" borderId="0" applyFont="true" applyBorder="false" applyAlignment="false" applyProtection="false"/>
    <xf numFmtId="164" fontId="7" fillId="2" borderId="1" applyFont="true" applyBorder="true" applyAlignment="false" applyProtection="false"/>
    <xf numFmtId="164" fontId="8" fillId="0" borderId="0" applyFont="true" applyBorder="false" applyAlignment="false" applyProtection="false"/>
    <xf numFmtId="164" fontId="9" fillId="0" borderId="0" applyFont="true" applyBorder="false" applyAlignment="false" applyProtection="false"/>
    <xf numFmtId="164" fontId="0" fillId="0" borderId="0" applyFont="true" applyBorder="false" applyAlignment="false" applyProtection="false"/>
    <xf numFmtId="164" fontId="10" fillId="3" borderId="0" applyFont="true" applyBorder="false" applyAlignment="false" applyProtection="false"/>
    <xf numFmtId="164" fontId="11" fillId="2" borderId="0" applyFont="true" applyBorder="false" applyAlignment="false" applyProtection="false"/>
    <xf numFmtId="164" fontId="12" fillId="4" borderId="0" applyFont="true" applyBorder="false" applyAlignment="false" applyProtection="false"/>
    <xf numFmtId="164" fontId="12" fillId="0" borderId="0" applyFont="true" applyBorder="false" applyAlignment="false" applyProtection="false"/>
    <xf numFmtId="164" fontId="13" fillId="5" borderId="0" applyFont="true" applyBorder="false" applyAlignment="false" applyProtection="false"/>
    <xf numFmtId="164" fontId="14" fillId="0" borderId="0" applyFont="true" applyBorder="false" applyAlignment="false" applyProtection="false"/>
    <xf numFmtId="164" fontId="15" fillId="6" borderId="0" applyFont="true" applyBorder="false" applyAlignment="false" applyProtection="false"/>
    <xf numFmtId="164" fontId="15" fillId="7" borderId="0" applyFont="true" applyBorder="false" applyAlignment="false" applyProtection="false"/>
    <xf numFmtId="164" fontId="14" fillId="8"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false" hidden="false"/>
    </xf>
    <xf numFmtId="164" fontId="17" fillId="9"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left" vertical="center" textRotation="0" wrapText="true" indent="0" shrinkToFit="false"/>
      <protection locked="true" hidden="false"/>
    </xf>
    <xf numFmtId="164" fontId="18"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fals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0" fillId="0" borderId="0" xfId="0" applyFont="true" applyBorder="true" applyAlignment="true" applyProtection="true">
      <alignment horizontal="left" vertical="top" textRotation="0" wrapText="false" indent="0" shrinkToFit="false"/>
      <protection locked="false" hidden="false"/>
    </xf>
    <xf numFmtId="164" fontId="0" fillId="0" borderId="0" xfId="0" applyFont="false" applyBorder="true" applyAlignment="true" applyProtection="true">
      <alignment horizontal="righ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true">
      <alignment horizontal="left" vertical="top"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21" fillId="0" borderId="0"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right" vertical="top" textRotation="0" wrapText="false" indent="0" shrinkToFit="false"/>
      <protection locked="true" hidden="false"/>
    </xf>
    <xf numFmtId="164" fontId="22" fillId="0" borderId="0" xfId="0" applyFont="true" applyBorder="false" applyAlignment="true" applyProtection="tru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23"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true">
      <alignment horizontal="center" vertical="top"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20" fillId="0" borderId="0" xfId="0" applyFont="true" applyBorder="false" applyAlignment="true" applyProtection="true">
      <alignment horizontal="general" vertical="center" textRotation="0" wrapText="true" indent="0" shrinkToFit="false"/>
      <protection locked="false" hidden="false"/>
    </xf>
    <xf numFmtId="164" fontId="24" fillId="0" borderId="0" xfId="0" applyFont="true" applyBorder="true" applyAlignment="true" applyProtection="true">
      <alignment horizontal="right" vertical="top" textRotation="0" wrapText="true" indent="0" shrinkToFit="false"/>
      <protection locked="true" hidden="false"/>
    </xf>
    <xf numFmtId="164" fontId="24" fillId="0" borderId="0" xfId="0" applyFont="true" applyBorder="true" applyAlignment="true" applyProtection="true">
      <alignment horizontal="right" vertical="top" textRotation="0" wrapText="fals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true">
      <alignment horizontal="center" vertical="center" textRotation="0" wrapText="tru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fals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4" fontId="2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28" fillId="0" borderId="2" xfId="0" applyFont="true" applyBorder="true" applyAlignment="true" applyProtection="true">
      <alignment horizontal="center" vertical="center" textRotation="0" wrapText="false" indent="0" shrinkToFit="false"/>
      <protection locked="false" hidden="false"/>
    </xf>
    <xf numFmtId="164" fontId="29" fillId="0" borderId="2" xfId="0" applyFont="true" applyBorder="true" applyAlignment="true" applyProtection="true">
      <alignment horizontal="left" vertical="top" textRotation="0" wrapText="true" indent="0" shrinkToFit="false"/>
      <protection locked="false" hidden="false"/>
    </xf>
    <xf numFmtId="164" fontId="24" fillId="0" borderId="0" xfId="0" applyFont="true" applyBorder="false" applyAlignment="true" applyProtection="true">
      <alignment horizontal="right" vertical="bottom" textRotation="0" wrapText="false" indent="0" shrinkToFit="false"/>
      <protection locked="true" hidden="false"/>
    </xf>
    <xf numFmtId="165" fontId="24" fillId="0" borderId="0" xfId="0" applyFont="true" applyBorder="false" applyAlignment="true" applyProtection="true">
      <alignment horizontal="right"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true" indent="0" shrinkToFit="false"/>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30" fillId="0" borderId="2" xfId="0" applyFont="true" applyBorder="true" applyAlignment="true" applyProtection="true">
      <alignment horizontal="left" vertical="top" textRotation="0" wrapText="true" indent="0" shrinkToFit="false"/>
      <protection locked="false" hidden="false"/>
    </xf>
    <xf numFmtId="164" fontId="0" fillId="0" borderId="0" xfId="0" applyFont="false" applyBorder="true" applyAlignment="true" applyProtection="true">
      <alignment horizontal="general" vertical="top" textRotation="0" wrapText="true" indent="0" shrinkToFit="false"/>
      <protection locked="false" hidden="false"/>
    </xf>
    <xf numFmtId="164" fontId="24" fillId="0" borderId="0" xfId="0" applyFont="true" applyBorder="true" applyAlignment="true" applyProtection="true">
      <alignment horizontal="right" vertical="bottom" textRotation="0" wrapText="true" indent="0" shrinkToFit="false"/>
      <protection locked="true" hidden="false"/>
    </xf>
    <xf numFmtId="165" fontId="24" fillId="0" borderId="0" xfId="0" applyFont="true" applyBorder="true" applyAlignment="true" applyProtection="true">
      <alignment horizontal="right" vertical="bottom" textRotation="0" wrapText="true" indent="0" shrinkToFit="false"/>
      <protection locked="true" hidden="false"/>
    </xf>
    <xf numFmtId="164" fontId="24"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tru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center" textRotation="0" wrapText="true" indent="0" shrinkToFit="false"/>
      <protection locked="true" hidden="false"/>
    </xf>
    <xf numFmtId="164" fontId="24"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31" fillId="0" borderId="0" xfId="0" applyFont="true" applyBorder="false" applyAlignment="true" applyProtection="true">
      <alignment horizontal="center" vertical="center"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true">
      <alignment horizontal="left" vertical="top" textRotation="0" wrapText="tru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33" fillId="0" borderId="0" xfId="0" applyFont="true" applyBorder="false" applyAlignment="true" applyProtection="true">
      <alignment horizontal="right" vertical="bottom" textRotation="0" wrapText="false" indent="0" shrinkToFit="false"/>
      <protection locked="true" hidden="false"/>
    </xf>
    <xf numFmtId="164" fontId="33" fillId="0" borderId="0" xfId="0" applyFont="true" applyBorder="false" applyAlignment="false" applyProtection="true">
      <alignment horizontal="general" vertical="bottom" textRotation="0" wrapText="false" indent="0" shrinkToFit="false"/>
      <protection locked="true" hidden="false"/>
    </xf>
    <xf numFmtId="164" fontId="34" fillId="9" borderId="3" xfId="0" applyFont="true" applyBorder="true" applyAlignment="true" applyProtection="true">
      <alignment horizontal="left" vertical="center" textRotation="0" wrapText="false" indent="1" shrinkToFit="false"/>
      <protection locked="true" hidden="false"/>
    </xf>
    <xf numFmtId="164" fontId="34" fillId="9" borderId="4" xfId="0" applyFont="true" applyBorder="true" applyAlignment="false" applyProtection="true">
      <alignment horizontal="general" vertical="bottom" textRotation="0" wrapText="false" indent="0" shrinkToFit="false"/>
      <protection locked="true" hidden="false"/>
    </xf>
    <xf numFmtId="164" fontId="34" fillId="9" borderId="5" xfId="0" applyFont="true" applyBorder="true" applyAlignment="false" applyProtection="true">
      <alignment horizontal="general" vertical="bottom" textRotation="0" wrapText="false" indent="0" shrinkToFit="false"/>
      <protection locked="true" hidden="false"/>
    </xf>
    <xf numFmtId="166" fontId="35" fillId="9" borderId="6" xfId="0" applyFont="true" applyBorder="true" applyAlignment="true" applyProtection="true">
      <alignment horizontal="center" vertical="center" textRotation="0" wrapText="false" indent="0" shrinkToFit="false"/>
      <protection locked="true" hidden="false"/>
    </xf>
    <xf numFmtId="164" fontId="15" fillId="9" borderId="0" xfId="0" applyFont="true" applyBorder="false" applyAlignment="false" applyProtection="true">
      <alignment horizontal="general" vertical="bottom" textRotation="0" wrapText="false" indent="0" shrinkToFit="false"/>
      <protection locked="false" hidden="false"/>
    </xf>
    <xf numFmtId="164" fontId="34" fillId="9" borderId="3" xfId="0" applyFont="true" applyBorder="true" applyAlignment="true" applyProtection="true">
      <alignment horizontal="center" vertical="center" textRotation="0" wrapText="false" indent="0" shrinkToFit="false"/>
      <protection locked="true" hidden="false"/>
    </xf>
    <xf numFmtId="164" fontId="36" fillId="9" borderId="3" xfId="0" applyFont="true" applyBorder="true" applyAlignment="true" applyProtection="true">
      <alignment horizontal="left" vertical="center" textRotation="0" wrapText="false" indent="1"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37" fillId="0" borderId="7" xfId="0" applyFont="true" applyBorder="true" applyAlignment="true" applyProtection="false">
      <alignment horizontal="general" vertical="bottom" textRotation="0" wrapText="true" indent="0" shrinkToFit="false"/>
      <protection locked="true" hidden="false"/>
    </xf>
    <xf numFmtId="164" fontId="37" fillId="0" borderId="8" xfId="0" applyFont="true" applyBorder="true" applyAlignment="true" applyProtection="false">
      <alignment horizontal="general" vertical="bottom" textRotation="0" wrapText="true" indent="0" shrinkToFit="false"/>
      <protection locked="true" hidden="false"/>
    </xf>
    <xf numFmtId="164" fontId="37" fillId="0" borderId="8" xfId="0" applyFont="true" applyBorder="true" applyAlignment="true" applyProtection="false">
      <alignment horizontal="left" vertical="bottom" textRotation="0" wrapText="true" indent="0" shrinkToFit="false"/>
      <protection locked="true" hidden="false"/>
    </xf>
    <xf numFmtId="164" fontId="37"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7" fontId="1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8" fillId="0" borderId="10" xfId="0" applyFont="true" applyBorder="true" applyAlignment="true" applyProtection="false">
      <alignment horizontal="left" vertical="bottom" textRotation="0" wrapText="false" indent="0" shrinkToFit="false"/>
      <protection locked="true" hidden="false"/>
    </xf>
    <xf numFmtId="164" fontId="39" fillId="0" borderId="0" xfId="0" applyFont="true" applyBorder="true" applyAlignment="true" applyProtection="false">
      <alignment horizontal="left" vertical="bottom" textRotation="0" wrapText="false" indent="0" shrinkToFit="false"/>
      <protection locked="true" hidden="false"/>
    </xf>
    <xf numFmtId="164" fontId="39" fillId="0" borderId="11"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Heading" xfId="20"/>
    <cellStyle name="Heading 1" xfId="21"/>
    <cellStyle name="Heading 2" xfId="22"/>
    <cellStyle name="Text" xfId="23"/>
    <cellStyle name="Note" xfId="24"/>
    <cellStyle name="Footnote" xfId="25"/>
    <cellStyle name="Hyperlink" xfId="26"/>
    <cellStyle name="Status" xfId="27"/>
    <cellStyle name="Good" xfId="28"/>
    <cellStyle name="Neutral" xfId="29"/>
    <cellStyle name="Bad" xfId="30"/>
    <cellStyle name="Warning" xfId="31"/>
    <cellStyle name="Error" xfId="32"/>
    <cellStyle name="Accent" xfId="33"/>
    <cellStyle name="Accent 1" xfId="34"/>
    <cellStyle name="Accent 2" xfId="35"/>
    <cellStyle name="Accent 3" xfId="36"/>
  </cellStyles>
  <dxfs count="1">
    <dxf>
      <font>
        <name val="Arial"/>
        <family val="0"/>
      </font>
      <fill>
        <patternFill>
          <bgColor rgb="FFFFFFCC"/>
        </patternFill>
      </fill>
    </dxf>
  </dxf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35280</xdr:colOff>
      <xdr:row>4</xdr:row>
      <xdr:rowOff>76680</xdr:rowOff>
    </xdr:from>
    <xdr:to>
      <xdr:col>0</xdr:col>
      <xdr:colOff>258840</xdr:colOff>
      <xdr:row>4</xdr:row>
      <xdr:rowOff>304560</xdr:rowOff>
    </xdr:to>
    <xdr:pic>
      <xdr:nvPicPr>
        <xdr:cNvPr id="0" name="Picture 102" descr=""/>
        <xdr:cNvPicPr/>
      </xdr:nvPicPr>
      <xdr:blipFill>
        <a:blip r:embed="rId1"/>
        <a:stretch/>
      </xdr:blipFill>
      <xdr:spPr>
        <a:xfrm>
          <a:off x="35280" y="895680"/>
          <a:ext cx="223560" cy="227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47" activeCellId="0" sqref="I47"/>
    </sheetView>
  </sheetViews>
  <sheetFormatPr defaultRowHeight="13" zeroHeight="false" outlineLevelRow="0" outlineLevelCol="0"/>
  <cols>
    <col collapsed="false" customWidth="true" hidden="false" outlineLevel="0" max="1" min="1" style="0" width="4.49"/>
    <col collapsed="false" customWidth="true" hidden="false" outlineLevel="0" max="2" min="2" style="0" width="60.26"/>
    <col collapsed="false" customWidth="true" hidden="false" outlineLevel="0" max="3" min="3" style="0" width="4.49"/>
    <col collapsed="false" customWidth="true" hidden="false" outlineLevel="0" max="4" min="4" style="1" width="18.31"/>
    <col collapsed="false" customWidth="false" hidden="true" outlineLevel="0" max="5" min="5" style="2" width="11.48"/>
    <col collapsed="false" customWidth="true" hidden="true" outlineLevel="0" max="6" min="6" style="2" width="6.65"/>
    <col collapsed="false" customWidth="true" hidden="true" outlineLevel="0" max="7" min="7" style="2" width="4.49"/>
    <col collapsed="false" customWidth="true" hidden="false" outlineLevel="0" max="8" min="8" style="2" width="4.15"/>
    <col collapsed="false" customWidth="true" hidden="false" outlineLevel="0" max="9" min="9" style="2" width="51.27"/>
    <col collapsed="false" customWidth="true" hidden="false" outlineLevel="0" max="10" min="10" style="3" width="2.15"/>
    <col collapsed="false" customWidth="true" hidden="false" outlineLevel="0" max="12" min="11" style="4" width="12.14"/>
    <col collapsed="false" customWidth="true" hidden="false" outlineLevel="0" max="13" min="13" style="2" width="9.14"/>
    <col collapsed="false" customWidth="true" hidden="false" outlineLevel="0" max="1025" min="14" style="0" width="8.81"/>
  </cols>
  <sheetData>
    <row r="1" customFormat="false" ht="21" hidden="false" customHeight="true" outlineLevel="0" collapsed="false">
      <c r="A1" s="5" t="s">
        <v>0</v>
      </c>
      <c r="B1" s="5"/>
      <c r="C1" s="5"/>
      <c r="D1" s="5"/>
      <c r="E1" s="5"/>
      <c r="F1" s="5"/>
      <c r="G1" s="5"/>
      <c r="H1" s="5"/>
      <c r="I1" s="5"/>
      <c r="J1" s="6"/>
      <c r="K1" s="7"/>
      <c r="L1" s="8"/>
      <c r="M1" s="8"/>
      <c r="N1" s="8"/>
      <c r="O1" s="8"/>
      <c r="P1" s="9"/>
      <c r="Q1" s="10" t="s">
        <v>1</v>
      </c>
      <c r="R1" s="11" t="n">
        <v>0</v>
      </c>
      <c r="S1" s="12"/>
      <c r="T1" s="12"/>
      <c r="U1" s="12"/>
      <c r="V1" s="13"/>
    </row>
    <row r="2" customFormat="false" ht="9.5" hidden="false" customHeight="true" outlineLevel="0" collapsed="false">
      <c r="B2" s="3"/>
      <c r="C2" s="14"/>
      <c r="D2" s="14"/>
      <c r="J2" s="15"/>
      <c r="K2" s="16"/>
      <c r="L2" s="17"/>
      <c r="M2" s="18"/>
      <c r="N2" s="19"/>
      <c r="O2" s="19"/>
      <c r="P2" s="20"/>
      <c r="Q2" s="21" t="s">
        <v>2</v>
      </c>
      <c r="R2" s="22" t="n">
        <v>1</v>
      </c>
      <c r="S2" s="12"/>
      <c r="T2" s="12"/>
      <c r="U2" s="12"/>
      <c r="V2" s="13"/>
    </row>
    <row r="3" customFormat="false" ht="24.5" hidden="false" customHeight="true" outlineLevel="0" collapsed="false">
      <c r="A3" s="23" t="s">
        <v>3</v>
      </c>
      <c r="B3" s="23"/>
      <c r="C3" s="24"/>
      <c r="D3" s="25" t="s">
        <v>4</v>
      </c>
      <c r="E3" s="26"/>
      <c r="F3" s="26"/>
      <c r="G3" s="26"/>
      <c r="H3" s="26"/>
      <c r="I3" s="27" t="s">
        <v>5</v>
      </c>
      <c r="P3" s="20"/>
      <c r="Q3" s="21" t="s">
        <v>6</v>
      </c>
      <c r="R3" s="22" t="n">
        <v>2</v>
      </c>
      <c r="S3" s="12"/>
      <c r="T3" s="12"/>
      <c r="U3" s="12"/>
      <c r="V3" s="13"/>
    </row>
    <row r="4" customFormat="false" ht="9.5" hidden="false" customHeight="true" outlineLevel="0" collapsed="false">
      <c r="A4" s="28"/>
      <c r="B4" s="29"/>
      <c r="C4" s="24"/>
      <c r="D4" s="30"/>
      <c r="E4" s="26"/>
      <c r="F4" s="26"/>
      <c r="G4" s="26"/>
      <c r="H4" s="26"/>
      <c r="I4" s="31"/>
      <c r="P4" s="20"/>
      <c r="Q4" s="21" t="s">
        <v>7</v>
      </c>
      <c r="R4" s="22" t="n">
        <v>3</v>
      </c>
      <c r="S4" s="12"/>
      <c r="T4" s="12"/>
      <c r="U4" s="12"/>
      <c r="V4" s="13"/>
    </row>
    <row r="5" customFormat="false" ht="36.75" hidden="false" customHeight="true" outlineLevel="0" collapsed="false">
      <c r="B5" s="32" t="s">
        <v>8</v>
      </c>
      <c r="C5" s="33"/>
      <c r="D5" s="34" t="s">
        <v>9</v>
      </c>
      <c r="E5" s="35"/>
      <c r="F5" s="35"/>
      <c r="G5" s="35"/>
      <c r="H5" s="35"/>
      <c r="I5" s="36" t="s">
        <v>10</v>
      </c>
      <c r="K5" s="37"/>
      <c r="L5" s="37"/>
      <c r="M5" s="37"/>
      <c r="N5" s="38"/>
      <c r="O5" s="38"/>
      <c r="P5" s="20"/>
      <c r="Q5" s="21" t="s">
        <v>11</v>
      </c>
      <c r="R5" s="22" t="n">
        <v>4</v>
      </c>
      <c r="S5" s="12"/>
      <c r="T5" s="12"/>
      <c r="U5" s="12"/>
      <c r="V5" s="13"/>
    </row>
    <row r="6" customFormat="false" ht="9.5" hidden="false" customHeight="true" outlineLevel="0" collapsed="false">
      <c r="B6" s="39"/>
      <c r="C6" s="33"/>
      <c r="D6" s="40"/>
      <c r="E6" s="35"/>
      <c r="F6" s="35"/>
      <c r="G6" s="35"/>
      <c r="H6" s="35"/>
      <c r="I6" s="41"/>
      <c r="K6" s="37"/>
      <c r="L6" s="37"/>
      <c r="M6" s="37"/>
      <c r="N6" s="38"/>
      <c r="O6" s="38"/>
      <c r="P6" s="20"/>
      <c r="Q6" s="21" t="s">
        <v>12</v>
      </c>
      <c r="R6" s="22" t="n">
        <v>5</v>
      </c>
      <c r="S6" s="12"/>
      <c r="T6" s="12"/>
      <c r="U6" s="12"/>
      <c r="V6" s="13"/>
    </row>
    <row r="7" customFormat="false" ht="18" hidden="false" customHeight="true" outlineLevel="0" collapsed="false">
      <c r="A7" s="42" t="s">
        <v>13</v>
      </c>
      <c r="C7" s="3"/>
      <c r="K7" s="37" t="s">
        <v>14</v>
      </c>
      <c r="L7" s="37" t="s">
        <v>15</v>
      </c>
      <c r="M7" s="37" t="s">
        <v>16</v>
      </c>
      <c r="N7" s="38" t="s">
        <v>4</v>
      </c>
      <c r="O7" s="38" t="s">
        <v>17</v>
      </c>
      <c r="P7" s="20"/>
      <c r="Q7" s="21" t="s">
        <v>18</v>
      </c>
      <c r="R7" s="22" t="n">
        <v>0</v>
      </c>
      <c r="S7" s="12"/>
      <c r="T7" s="12"/>
      <c r="U7" s="12"/>
      <c r="V7" s="13"/>
    </row>
    <row r="8" customFormat="false" ht="14.25" hidden="false" customHeight="true" outlineLevel="0" collapsed="false">
      <c r="B8" s="43"/>
      <c r="C8" s="3"/>
      <c r="K8" s="37"/>
      <c r="L8" s="37"/>
      <c r="M8" s="37"/>
      <c r="N8" s="37"/>
      <c r="O8" s="37"/>
      <c r="P8" s="20"/>
      <c r="Q8" s="12"/>
      <c r="R8" s="44"/>
      <c r="S8" s="12"/>
      <c r="T8" s="12"/>
      <c r="U8" s="12"/>
      <c r="V8" s="13"/>
    </row>
    <row r="9" customFormat="false" ht="39.75" hidden="false" customHeight="true" outlineLevel="0" collapsed="false">
      <c r="A9" s="45" t="n">
        <v>1</v>
      </c>
      <c r="B9" s="46" t="s">
        <v>19</v>
      </c>
      <c r="C9" s="3"/>
      <c r="D9" s="47" t="s">
        <v>11</v>
      </c>
      <c r="F9" s="2" t="e">
        <f aca="false">#REF!*#REF!</f>
        <v>#REF!</v>
      </c>
      <c r="G9" s="2" t="e">
        <f aca="false">IF(#REF!&gt;=0,10*#REF!,0)</f>
        <v>#REF!</v>
      </c>
      <c r="I9" s="48" t="s">
        <v>20</v>
      </c>
      <c r="K9" s="49" t="n">
        <v>3</v>
      </c>
      <c r="L9" s="50" t="n">
        <f aca="false">K9/K49</f>
        <v>0.6</v>
      </c>
      <c r="M9" s="51" t="n">
        <f aca="false">VLOOKUP(D9,Q1:R9,2,FALSE())</f>
        <v>4</v>
      </c>
      <c r="N9" s="51" t="n">
        <f aca="false">M9*L9</f>
        <v>2.4</v>
      </c>
      <c r="O9" s="52" t="n">
        <f aca="false">IF(M9=0,0,L9*MAX(R2:R8))</f>
        <v>3</v>
      </c>
      <c r="P9" s="20"/>
      <c r="Q9" s="12"/>
      <c r="R9" s="44"/>
      <c r="S9" s="12"/>
      <c r="T9" s="12"/>
      <c r="U9" s="12"/>
      <c r="V9" s="13"/>
    </row>
    <row r="10" customFormat="false" ht="12.25" hidden="false" customHeight="true" outlineLevel="0" collapsed="false">
      <c r="A10" s="45"/>
      <c r="B10" s="46"/>
      <c r="C10" s="3"/>
      <c r="D10" s="53"/>
      <c r="K10" s="49"/>
      <c r="L10" s="50"/>
      <c r="M10" s="51"/>
      <c r="N10" s="51"/>
      <c r="O10" s="52"/>
      <c r="P10" s="54"/>
      <c r="Q10" s="12"/>
      <c r="R10" s="12"/>
      <c r="S10" s="12"/>
      <c r="T10" s="12"/>
      <c r="U10" s="12"/>
      <c r="V10" s="13"/>
    </row>
    <row r="11" customFormat="false" ht="39.75" hidden="false" customHeight="true" outlineLevel="0" collapsed="false">
      <c r="A11" s="45" t="n">
        <f aca="false">A9+1</f>
        <v>2</v>
      </c>
      <c r="B11" s="46" t="s">
        <v>21</v>
      </c>
      <c r="C11" s="3"/>
      <c r="D11" s="47" t="s">
        <v>2</v>
      </c>
      <c r="F11" s="2" t="e">
        <f aca="false">#REF!*#REF!</f>
        <v>#REF!</v>
      </c>
      <c r="G11" s="2" t="e">
        <f aca="false">IF(#REF!&gt;=0,10*#REF!,0)</f>
        <v>#REF!</v>
      </c>
      <c r="I11" s="48" t="s">
        <v>22</v>
      </c>
      <c r="K11" s="49" t="n">
        <v>5</v>
      </c>
      <c r="L11" s="50" t="n">
        <f aca="false">K11/K49</f>
        <v>1</v>
      </c>
      <c r="M11" s="51" t="n">
        <f aca="false">VLOOKUP(D11,Q1:R9,2,FALSE())</f>
        <v>1</v>
      </c>
      <c r="N11" s="51" t="n">
        <f aca="false">M11*L11</f>
        <v>1</v>
      </c>
      <c r="O11" s="52" t="n">
        <f aca="false">IF(M11=0,0,L11*MAX(R2:R8))</f>
        <v>5</v>
      </c>
      <c r="P11" s="54"/>
      <c r="S11" s="13"/>
      <c r="T11" s="13"/>
      <c r="U11" s="13"/>
      <c r="V11" s="13"/>
    </row>
    <row r="12" customFormat="false" ht="12.25" hidden="false" customHeight="true" outlineLevel="0" collapsed="false">
      <c r="A12" s="45"/>
      <c r="B12" s="46"/>
      <c r="C12" s="3"/>
      <c r="D12" s="53"/>
      <c r="K12" s="49"/>
      <c r="L12" s="50"/>
      <c r="M12" s="51"/>
      <c r="N12" s="51"/>
      <c r="O12" s="52"/>
      <c r="P12" s="13"/>
      <c r="Q12" s="13"/>
      <c r="R12" s="13"/>
      <c r="S12" s="55"/>
      <c r="T12" s="56"/>
      <c r="U12" s="13"/>
      <c r="V12" s="13"/>
    </row>
    <row r="13" customFormat="false" ht="39.75" hidden="false" customHeight="true" outlineLevel="0" collapsed="false">
      <c r="A13" s="45" t="n">
        <f aca="false">A11+1</f>
        <v>3</v>
      </c>
      <c r="B13" s="46" t="s">
        <v>23</v>
      </c>
      <c r="C13" s="3"/>
      <c r="D13" s="47" t="s">
        <v>7</v>
      </c>
      <c r="F13" s="2" t="e">
        <f aca="false">#REF!*#REF!</f>
        <v>#REF!</v>
      </c>
      <c r="G13" s="2" t="e">
        <f aca="false">IF(#REF!&gt;=0,10*#REF!,0)</f>
        <v>#REF!</v>
      </c>
      <c r="I13" s="57" t="s">
        <v>24</v>
      </c>
      <c r="K13" s="49" t="n">
        <v>4</v>
      </c>
      <c r="L13" s="50" t="n">
        <f aca="false">K13/K49</f>
        <v>0.8</v>
      </c>
      <c r="M13" s="51" t="n">
        <f aca="false">VLOOKUP(D13,Q1:R9,2,FALSE())</f>
        <v>3</v>
      </c>
      <c r="N13" s="51" t="n">
        <f aca="false">M13*L13</f>
        <v>2.4</v>
      </c>
      <c r="O13" s="52" t="n">
        <f aca="false">IF(M13=0,0,L13*MAX(R2:R8))</f>
        <v>4</v>
      </c>
      <c r="P13" s="13"/>
      <c r="Q13" s="13"/>
      <c r="R13" s="13"/>
      <c r="S13" s="55"/>
      <c r="T13" s="56"/>
      <c r="U13" s="13"/>
      <c r="V13" s="13"/>
    </row>
    <row r="14" customFormat="false" ht="12.25" hidden="false" customHeight="true" outlineLevel="0" collapsed="false">
      <c r="A14" s="45"/>
      <c r="B14" s="46"/>
      <c r="C14" s="3"/>
      <c r="D14" s="53"/>
      <c r="K14" s="49"/>
      <c r="L14" s="50"/>
      <c r="M14" s="51"/>
      <c r="N14" s="51"/>
      <c r="O14" s="52"/>
      <c r="S14" s="58"/>
    </row>
    <row r="15" customFormat="false" ht="39.75" hidden="false" customHeight="true" outlineLevel="0" collapsed="false">
      <c r="A15" s="45" t="n">
        <f aca="false">A13+1</f>
        <v>4</v>
      </c>
      <c r="B15" s="46" t="s">
        <v>25</v>
      </c>
      <c r="C15" s="3"/>
      <c r="D15" s="47" t="s">
        <v>7</v>
      </c>
      <c r="F15" s="2" t="e">
        <f aca="false">#REF!*#REF!</f>
        <v>#REF!</v>
      </c>
      <c r="G15" s="2" t="e">
        <f aca="false">IF(#REF!&gt;=0,10*#REF!,0)</f>
        <v>#REF!</v>
      </c>
      <c r="I15" s="48" t="s">
        <v>26</v>
      </c>
      <c r="K15" s="59" t="n">
        <v>4</v>
      </c>
      <c r="L15" s="60" t="n">
        <f aca="false">K15/K49</f>
        <v>0.8</v>
      </c>
      <c r="M15" s="51" t="n">
        <f aca="false">VLOOKUP(D15,Q1:R9,2,FALSE())</f>
        <v>3</v>
      </c>
      <c r="N15" s="51" t="n">
        <f aca="false">M15*L15</f>
        <v>2.4</v>
      </c>
      <c r="O15" s="61" t="n">
        <f aca="false">IF(M15=0,0,L15*MAX(R2:R8))</f>
        <v>4</v>
      </c>
      <c r="P15" s="62"/>
      <c r="S15" s="63"/>
      <c r="T15" s="64"/>
    </row>
    <row r="16" customFormat="false" ht="12.25" hidden="false" customHeight="true" outlineLevel="0" collapsed="false">
      <c r="A16" s="45"/>
      <c r="B16" s="46"/>
      <c r="C16" s="3"/>
      <c r="D16" s="53"/>
      <c r="K16" s="49"/>
      <c r="L16" s="50"/>
      <c r="M16" s="51"/>
      <c r="N16" s="51"/>
      <c r="O16" s="52"/>
      <c r="S16" s="58"/>
      <c r="T16" s="64"/>
    </row>
    <row r="17" customFormat="false" ht="39.75" hidden="false" customHeight="true" outlineLevel="0" collapsed="false">
      <c r="A17" s="45" t="n">
        <f aca="false">A15+1</f>
        <v>5</v>
      </c>
      <c r="B17" s="46" t="s">
        <v>27</v>
      </c>
      <c r="C17" s="3"/>
      <c r="D17" s="47" t="s">
        <v>7</v>
      </c>
      <c r="F17" s="2" t="e">
        <f aca="false">#REF!*#REF!</f>
        <v>#REF!</v>
      </c>
      <c r="G17" s="2" t="e">
        <f aca="false">IF(#REF!&gt;=0,10*#REF!,0)</f>
        <v>#REF!</v>
      </c>
      <c r="I17" s="48" t="s">
        <v>28</v>
      </c>
      <c r="K17" s="49" t="n">
        <v>4</v>
      </c>
      <c r="L17" s="50" t="n">
        <f aca="false">K17/K49</f>
        <v>0.8</v>
      </c>
      <c r="M17" s="51" t="n">
        <f aca="false">VLOOKUP(D17,Q1:R9,2,FALSE())</f>
        <v>3</v>
      </c>
      <c r="N17" s="51" t="n">
        <f aca="false">M17*L17</f>
        <v>2.4</v>
      </c>
      <c r="O17" s="52" t="n">
        <f aca="false">IF(M17=0,0,L17*MAX(R2:R8))</f>
        <v>4</v>
      </c>
      <c r="S17" s="58"/>
      <c r="T17" s="64"/>
    </row>
    <row r="18" customFormat="false" ht="14" hidden="false" customHeight="true" outlineLevel="0" collapsed="false">
      <c r="B18" s="65"/>
      <c r="C18" s="43"/>
      <c r="D18" s="53"/>
      <c r="K18" s="49"/>
      <c r="L18" s="50"/>
      <c r="M18" s="51"/>
      <c r="N18" s="51"/>
      <c r="O18" s="52"/>
    </row>
    <row r="19" customFormat="false" ht="39.75" hidden="false" customHeight="true" outlineLevel="0" collapsed="false">
      <c r="A19" s="45" t="n">
        <f aca="false">A17+1</f>
        <v>6</v>
      </c>
      <c r="B19" s="46" t="s">
        <v>29</v>
      </c>
      <c r="C19" s="3"/>
      <c r="D19" s="47" t="s">
        <v>11</v>
      </c>
      <c r="F19" s="2" t="e">
        <f aca="false">#REF!*#REF!</f>
        <v>#REF!</v>
      </c>
      <c r="G19" s="2" t="e">
        <f aca="false">IF(#REF!&gt;=0,10*#REF!,0)</f>
        <v>#REF!</v>
      </c>
      <c r="I19" s="48" t="s">
        <v>30</v>
      </c>
      <c r="K19" s="49" t="n">
        <v>4</v>
      </c>
      <c r="L19" s="50" t="n">
        <f aca="false">K19/K49</f>
        <v>0.8</v>
      </c>
      <c r="M19" s="51" t="n">
        <f aca="false">VLOOKUP(D19,Q1:R9,2,FALSE())</f>
        <v>4</v>
      </c>
      <c r="N19" s="51" t="n">
        <f aca="false">M19*L19</f>
        <v>3.2</v>
      </c>
      <c r="O19" s="52" t="n">
        <f aca="false">IF(M19=0,0,L19*MAX(R2:R8))</f>
        <v>4</v>
      </c>
    </row>
    <row r="20" customFormat="false" ht="12.25" hidden="false" customHeight="true" outlineLevel="0" collapsed="false">
      <c r="A20" s="45"/>
      <c r="B20" s="46"/>
      <c r="C20" s="3"/>
      <c r="D20" s="53"/>
      <c r="K20" s="59"/>
      <c r="L20" s="60"/>
      <c r="M20" s="51"/>
      <c r="N20" s="66"/>
      <c r="O20" s="66"/>
      <c r="P20" s="58"/>
      <c r="Q20" s="58"/>
      <c r="R20" s="58"/>
    </row>
    <row r="21" customFormat="false" ht="39.75" hidden="false" customHeight="true" outlineLevel="0" collapsed="false">
      <c r="A21" s="45" t="n">
        <f aca="false">A19+1</f>
        <v>7</v>
      </c>
      <c r="B21" s="46" t="s">
        <v>31</v>
      </c>
      <c r="C21" s="3"/>
      <c r="D21" s="47" t="s">
        <v>11</v>
      </c>
      <c r="F21" s="2" t="e">
        <f aca="false">#REF!*#REF!</f>
        <v>#REF!</v>
      </c>
      <c r="G21" s="2" t="e">
        <f aca="false">IF(#REF!&gt;=0,10*#REF!,0)</f>
        <v>#REF!</v>
      </c>
      <c r="I21" s="48" t="s">
        <v>32</v>
      </c>
      <c r="K21" s="49" t="n">
        <v>4</v>
      </c>
      <c r="L21" s="50" t="n">
        <f aca="false">K21/K49</f>
        <v>0.8</v>
      </c>
      <c r="M21" s="51" t="n">
        <f aca="false">VLOOKUP(D21,Q1:R9,2,FALSE())</f>
        <v>4</v>
      </c>
      <c r="N21" s="51" t="n">
        <f aca="false">M21*L21</f>
        <v>3.2</v>
      </c>
      <c r="O21" s="52" t="n">
        <f aca="false">IF(M21=0,0,L21*MAX(R2:R8))</f>
        <v>4</v>
      </c>
      <c r="Q21" s="58"/>
      <c r="R21" s="58"/>
    </row>
    <row r="22" customFormat="false" ht="12.25" hidden="false" customHeight="true" outlineLevel="0" collapsed="false">
      <c r="A22" s="45"/>
      <c r="B22" s="46"/>
      <c r="C22" s="67"/>
      <c r="D22" s="68"/>
      <c r="E22" s="69"/>
      <c r="F22" s="69"/>
      <c r="G22" s="69"/>
      <c r="H22" s="69"/>
      <c r="I22" s="69"/>
      <c r="J22" s="67"/>
      <c r="K22" s="49"/>
      <c r="L22" s="50"/>
      <c r="M22" s="51"/>
      <c r="N22" s="51"/>
      <c r="O22" s="52"/>
      <c r="Q22" s="58"/>
      <c r="R22" s="58"/>
    </row>
    <row r="23" customFormat="false" ht="39.75" hidden="false" customHeight="true" outlineLevel="0" collapsed="false">
      <c r="A23" s="45" t="n">
        <f aca="false">A21+1</f>
        <v>8</v>
      </c>
      <c r="B23" s="46" t="s">
        <v>33</v>
      </c>
      <c r="C23" s="3"/>
      <c r="D23" s="47" t="s">
        <v>6</v>
      </c>
      <c r="I23" s="48" t="s">
        <v>34</v>
      </c>
      <c r="K23" s="49" t="n">
        <v>5</v>
      </c>
      <c r="L23" s="50" t="n">
        <f aca="false">K23/K49</f>
        <v>1</v>
      </c>
      <c r="M23" s="51" t="n">
        <f aca="false">VLOOKUP(D23,Q1:R9,2,FALSE())</f>
        <v>2</v>
      </c>
      <c r="N23" s="51" t="n">
        <f aca="false">M23*L23</f>
        <v>2</v>
      </c>
      <c r="O23" s="52" t="n">
        <f aca="false">IF(M23=0,0,L23*MAX(R2:R8))</f>
        <v>5</v>
      </c>
      <c r="Q23" s="58"/>
      <c r="R23" s="58"/>
    </row>
    <row r="24" customFormat="false" ht="14" hidden="false" customHeight="true" outlineLevel="0" collapsed="false">
      <c r="B24" s="65"/>
      <c r="C24" s="43"/>
      <c r="D24" s="70"/>
      <c r="K24" s="49"/>
      <c r="L24" s="50"/>
      <c r="M24" s="51"/>
      <c r="N24" s="51"/>
      <c r="O24" s="52"/>
      <c r="Q24" s="58"/>
      <c r="R24" s="58"/>
      <c r="S24" s="58"/>
    </row>
    <row r="25" customFormat="false" ht="39.75" hidden="false" customHeight="true" outlineLevel="0" collapsed="false">
      <c r="A25" s="45" t="n">
        <f aca="false">A23+1</f>
        <v>9</v>
      </c>
      <c r="B25" s="46" t="s">
        <v>35</v>
      </c>
      <c r="C25" s="3"/>
      <c r="D25" s="47" t="s">
        <v>7</v>
      </c>
      <c r="F25" s="2" t="e">
        <f aca="false">#REF!*#REF!</f>
        <v>#REF!</v>
      </c>
      <c r="G25" s="2" t="e">
        <f aca="false">IF(#REF!&gt;=0,10*#REF!,0)</f>
        <v>#REF!</v>
      </c>
      <c r="I25" s="48" t="s">
        <v>36</v>
      </c>
      <c r="K25" s="49" t="n">
        <v>5</v>
      </c>
      <c r="L25" s="50" t="n">
        <f aca="false">K25/K49</f>
        <v>1</v>
      </c>
      <c r="M25" s="51" t="n">
        <f aca="false">VLOOKUP(D25,Q1:R9,2,FALSE())</f>
        <v>3</v>
      </c>
      <c r="N25" s="51" t="n">
        <f aca="false">M25*L25</f>
        <v>3</v>
      </c>
      <c r="O25" s="52" t="n">
        <f aca="false">IF(M25=0,0,L25*MAX(R2:R8))</f>
        <v>5</v>
      </c>
      <c r="Q25" s="58"/>
      <c r="R25" s="58"/>
      <c r="S25" s="58"/>
    </row>
    <row r="26" customFormat="false" ht="12.25" hidden="false" customHeight="true" outlineLevel="0" collapsed="false">
      <c r="A26" s="45"/>
      <c r="B26" s="46"/>
      <c r="C26" s="3"/>
      <c r="D26" s="53"/>
      <c r="K26" s="59"/>
      <c r="L26" s="60"/>
      <c r="M26" s="51"/>
      <c r="N26" s="71"/>
      <c r="O26" s="66"/>
      <c r="P26" s="72"/>
      <c r="Q26" s="72"/>
      <c r="R26" s="72"/>
      <c r="S26" s="72"/>
    </row>
    <row r="27" customFormat="false" ht="39.75" hidden="false" customHeight="true" outlineLevel="0" collapsed="false">
      <c r="A27" s="45" t="n">
        <f aca="false">A25+1</f>
        <v>10</v>
      </c>
      <c r="B27" s="46" t="s">
        <v>37</v>
      </c>
      <c r="C27" s="3"/>
      <c r="D27" s="47" t="s">
        <v>11</v>
      </c>
      <c r="F27" s="2" t="e">
        <f aca="false">#REF!*#REF!</f>
        <v>#REF!</v>
      </c>
      <c r="G27" s="2" t="e">
        <f aca="false">IF(#REF!&gt;=0,10*#REF!,0)</f>
        <v>#REF!</v>
      </c>
      <c r="I27" s="48" t="s">
        <v>38</v>
      </c>
      <c r="K27" s="49" t="n">
        <v>3</v>
      </c>
      <c r="L27" s="50" t="n">
        <f aca="false">K27/K49</f>
        <v>0.6</v>
      </c>
      <c r="M27" s="51" t="n">
        <f aca="false">VLOOKUP(D27,Q1:R9,2,FALSE())</f>
        <v>4</v>
      </c>
      <c r="N27" s="51" t="n">
        <f aca="false">M27*L27</f>
        <v>2.4</v>
      </c>
      <c r="O27" s="52" t="n">
        <f aca="false">IF(M27=0,0,L27*MAX(R2:R8))</f>
        <v>3</v>
      </c>
    </row>
    <row r="28" customFormat="false" ht="12.25" hidden="false" customHeight="true" outlineLevel="0" collapsed="false">
      <c r="A28" s="45"/>
      <c r="B28" s="46"/>
      <c r="C28" s="3"/>
      <c r="D28" s="68"/>
      <c r="K28" s="49"/>
      <c r="L28" s="50"/>
      <c r="M28" s="51"/>
      <c r="N28" s="51"/>
      <c r="O28" s="52"/>
    </row>
    <row r="29" customFormat="false" ht="39.75" hidden="false" customHeight="true" outlineLevel="0" collapsed="false">
      <c r="A29" s="45" t="n">
        <f aca="false">A27+1</f>
        <v>11</v>
      </c>
      <c r="B29" s="46" t="s">
        <v>39</v>
      </c>
      <c r="C29" s="3"/>
      <c r="D29" s="47" t="s">
        <v>7</v>
      </c>
      <c r="I29" s="48" t="s">
        <v>40</v>
      </c>
      <c r="K29" s="49" t="n">
        <v>5</v>
      </c>
      <c r="L29" s="50" t="n">
        <f aca="false">K29/K49</f>
        <v>1</v>
      </c>
      <c r="M29" s="51" t="n">
        <f aca="false">VLOOKUP(D29,Q1:R9,2,FALSE())</f>
        <v>3</v>
      </c>
      <c r="N29" s="51" t="n">
        <f aca="false">M29*L29</f>
        <v>3</v>
      </c>
      <c r="O29" s="52" t="n">
        <f aca="false">IF(M29=0,0,L29*MAX(R2:R8))</f>
        <v>5</v>
      </c>
    </row>
    <row r="30" customFormat="false" ht="12.25" hidden="false" customHeight="true" outlineLevel="0" collapsed="false">
      <c r="A30" s="45"/>
      <c r="B30" s="46"/>
      <c r="C30" s="3"/>
      <c r="D30" s="53"/>
      <c r="K30" s="49"/>
      <c r="L30" s="50"/>
      <c r="M30" s="51"/>
      <c r="N30" s="51"/>
      <c r="O30" s="52"/>
    </row>
    <row r="31" customFormat="false" ht="39.75" hidden="false" customHeight="true" outlineLevel="0" collapsed="false">
      <c r="A31" s="45" t="n">
        <f aca="false">A29+1</f>
        <v>12</v>
      </c>
      <c r="B31" s="46" t="s">
        <v>41</v>
      </c>
      <c r="C31" s="3"/>
      <c r="D31" s="47" t="s">
        <v>18</v>
      </c>
      <c r="F31" s="2" t="e">
        <f aca="false">#REF!*#REF!</f>
        <v>#REF!</v>
      </c>
      <c r="G31" s="2" t="e">
        <f aca="false">IF(#REF!&gt;=0,10*#REF!,0)</f>
        <v>#REF!</v>
      </c>
      <c r="I31" s="48"/>
      <c r="K31" s="49" t="n">
        <v>5</v>
      </c>
      <c r="L31" s="50" t="n">
        <f aca="false">K31/K49</f>
        <v>1</v>
      </c>
      <c r="M31" s="51" t="n">
        <f aca="false">VLOOKUP(D31,Q1:R9,2,FALSE())</f>
        <v>0</v>
      </c>
      <c r="N31" s="51" t="n">
        <f aca="false">M31*L31</f>
        <v>0</v>
      </c>
      <c r="O31" s="52" t="n">
        <f aca="false">IF(M31=0,0,L31*MAX(R2:R8))</f>
        <v>0</v>
      </c>
    </row>
    <row r="32" customFormat="false" ht="12.25" hidden="false" customHeight="true" outlineLevel="0" collapsed="false">
      <c r="A32" s="45"/>
      <c r="B32" s="46"/>
      <c r="C32" s="3"/>
      <c r="D32" s="53"/>
      <c r="K32" s="49"/>
      <c r="L32" s="50"/>
      <c r="M32" s="51"/>
      <c r="N32" s="51"/>
      <c r="O32" s="52"/>
    </row>
    <row r="33" customFormat="false" ht="39.75" hidden="false" customHeight="true" outlineLevel="0" collapsed="false">
      <c r="A33" s="45" t="n">
        <f aca="false">A31+1</f>
        <v>13</v>
      </c>
      <c r="B33" s="46" t="s">
        <v>42</v>
      </c>
      <c r="C33" s="3"/>
      <c r="D33" s="47" t="s">
        <v>7</v>
      </c>
      <c r="F33" s="2" t="e">
        <f aca="false">#REF!*#REF!</f>
        <v>#REF!</v>
      </c>
      <c r="G33" s="2" t="e">
        <f aca="false">IF(#REF!&gt;=0,10*#REF!,0)</f>
        <v>#REF!</v>
      </c>
      <c r="I33" s="48" t="s">
        <v>43</v>
      </c>
      <c r="K33" s="49" t="n">
        <v>5</v>
      </c>
      <c r="L33" s="50" t="n">
        <f aca="false">K33/K49</f>
        <v>1</v>
      </c>
      <c r="M33" s="51" t="n">
        <f aca="false">VLOOKUP(D33,Q1:R9,2,FALSE())</f>
        <v>3</v>
      </c>
      <c r="N33" s="51" t="n">
        <f aca="false">M33*L33</f>
        <v>3</v>
      </c>
      <c r="O33" s="52" t="n">
        <f aca="false">IF(M33=0,0,L33*MAX(R2:R8))</f>
        <v>5</v>
      </c>
    </row>
    <row r="34" customFormat="false" ht="12.25" hidden="false" customHeight="true" outlineLevel="0" collapsed="false">
      <c r="A34" s="45"/>
      <c r="B34" s="46"/>
      <c r="C34" s="3"/>
      <c r="D34" s="73"/>
      <c r="K34" s="49"/>
      <c r="L34" s="50"/>
      <c r="M34" s="51"/>
      <c r="N34" s="51"/>
      <c r="O34" s="52"/>
    </row>
    <row r="35" customFormat="false" ht="39.75" hidden="false" customHeight="true" outlineLevel="0" collapsed="false">
      <c r="A35" s="45" t="n">
        <f aca="false">A33+1</f>
        <v>14</v>
      </c>
      <c r="B35" s="46" t="s">
        <v>44</v>
      </c>
      <c r="C35" s="3"/>
      <c r="D35" s="47" t="s">
        <v>11</v>
      </c>
      <c r="F35" s="2" t="e">
        <f aca="false">#REF!*#REF!</f>
        <v>#REF!</v>
      </c>
      <c r="G35" s="2" t="e">
        <f aca="false">IF(#REF!&gt;=0,10*#REF!,0)</f>
        <v>#REF!</v>
      </c>
      <c r="I35" s="48" t="s">
        <v>45</v>
      </c>
      <c r="K35" s="49" t="n">
        <v>5</v>
      </c>
      <c r="L35" s="50" t="n">
        <f aca="false">K35/K49</f>
        <v>1</v>
      </c>
      <c r="M35" s="51" t="n">
        <f aca="false">VLOOKUP(D35,Q1:R9,2,FALSE())</f>
        <v>4</v>
      </c>
      <c r="N35" s="51" t="n">
        <f aca="false">M35*L35</f>
        <v>4</v>
      </c>
      <c r="O35" s="52" t="n">
        <f aca="false">IF(M35=0,0,L35*MAX(R2:R8))</f>
        <v>5</v>
      </c>
      <c r="Q35" s="58"/>
      <c r="R35" s="58"/>
      <c r="S35" s="58"/>
    </row>
    <row r="36" customFormat="false" ht="12.25" hidden="false" customHeight="true" outlineLevel="0" collapsed="false">
      <c r="A36" s="45"/>
      <c r="B36" s="46"/>
      <c r="C36" s="3"/>
      <c r="D36" s="53"/>
      <c r="K36" s="59"/>
      <c r="L36" s="60"/>
      <c r="M36" s="51"/>
      <c r="N36" s="71"/>
      <c r="O36" s="66"/>
      <c r="P36" s="72"/>
      <c r="Q36" s="72"/>
      <c r="R36" s="72"/>
      <c r="S36" s="72"/>
    </row>
    <row r="37" customFormat="false" ht="39.75" hidden="false" customHeight="true" outlineLevel="0" collapsed="false">
      <c r="A37" s="45" t="n">
        <f aca="false">A35+1</f>
        <v>15</v>
      </c>
      <c r="B37" s="46" t="s">
        <v>46</v>
      </c>
      <c r="C37" s="3"/>
      <c r="D37" s="47" t="s">
        <v>11</v>
      </c>
      <c r="F37" s="2" t="e">
        <f aca="false">#REF!*#REF!</f>
        <v>#REF!</v>
      </c>
      <c r="G37" s="2" t="e">
        <f aca="false">IF(#REF!&gt;=0,10*#REF!,0)</f>
        <v>#REF!</v>
      </c>
      <c r="I37" s="48" t="s">
        <v>47</v>
      </c>
      <c r="K37" s="49" t="n">
        <v>3</v>
      </c>
      <c r="L37" s="50" t="n">
        <f aca="false">K37/K49</f>
        <v>0.6</v>
      </c>
      <c r="M37" s="51" t="n">
        <f aca="false">VLOOKUP(D37,Q1:R9,2,FALSE())</f>
        <v>4</v>
      </c>
      <c r="N37" s="51" t="n">
        <f aca="false">M37*L37</f>
        <v>2.4</v>
      </c>
      <c r="O37" s="52" t="n">
        <f aca="false">IF(M37=0,0,L37*MAX(R2:R8))</f>
        <v>3</v>
      </c>
    </row>
    <row r="38" customFormat="false" ht="12.25" hidden="false" customHeight="true" outlineLevel="0" collapsed="false">
      <c r="A38" s="45"/>
      <c r="B38" s="46"/>
      <c r="C38" s="3"/>
      <c r="D38" s="53"/>
      <c r="K38" s="49"/>
      <c r="L38" s="50"/>
      <c r="M38" s="51"/>
      <c r="N38" s="51"/>
      <c r="O38" s="52"/>
    </row>
    <row r="39" customFormat="false" ht="39.75" hidden="false" customHeight="true" outlineLevel="0" collapsed="false">
      <c r="A39" s="45" t="n">
        <f aca="false">A37+1</f>
        <v>16</v>
      </c>
      <c r="B39" s="46" t="s">
        <v>48</v>
      </c>
      <c r="C39" s="3"/>
      <c r="D39" s="47" t="s">
        <v>12</v>
      </c>
      <c r="F39" s="2" t="e">
        <f aca="false">#REF!*#REF!</f>
        <v>#REF!</v>
      </c>
      <c r="G39" s="2" t="e">
        <f aca="false">IF(#REF!&gt;=0,10*#REF!,0)</f>
        <v>#REF!</v>
      </c>
      <c r="I39" s="48" t="s">
        <v>49</v>
      </c>
      <c r="K39" s="49" t="n">
        <v>5</v>
      </c>
      <c r="L39" s="50" t="n">
        <f aca="false">K39/K49</f>
        <v>1</v>
      </c>
      <c r="M39" s="51" t="n">
        <f aca="false">VLOOKUP(D39,Q1:R9,2,FALSE())</f>
        <v>5</v>
      </c>
      <c r="N39" s="51" t="n">
        <f aca="false">M39*L39</f>
        <v>5</v>
      </c>
      <c r="O39" s="52" t="n">
        <f aca="false">IF(M39=0,0,L39*MAX(R2:R8))</f>
        <v>5</v>
      </c>
    </row>
    <row r="40" customFormat="false" ht="12.25" hidden="false" customHeight="true" outlineLevel="0" collapsed="false">
      <c r="A40" s="45"/>
      <c r="B40" s="46"/>
      <c r="C40" s="3"/>
      <c r="D40" s="53"/>
      <c r="K40" s="49"/>
      <c r="L40" s="50"/>
      <c r="M40" s="51"/>
      <c r="N40" s="51"/>
      <c r="O40" s="52"/>
    </row>
    <row r="41" customFormat="false" ht="39.75" hidden="false" customHeight="true" outlineLevel="0" collapsed="false">
      <c r="A41" s="45" t="n">
        <f aca="false">A39+1</f>
        <v>17</v>
      </c>
      <c r="B41" s="46" t="s">
        <v>50</v>
      </c>
      <c r="C41" s="3"/>
      <c r="D41" s="47" t="s">
        <v>12</v>
      </c>
      <c r="F41" s="2" t="e">
        <f aca="false">#REF!*#REF!</f>
        <v>#REF!</v>
      </c>
      <c r="G41" s="2" t="e">
        <f aca="false">IF(#REF!&gt;=0,10*#REF!,0)</f>
        <v>#REF!</v>
      </c>
      <c r="I41" s="48" t="s">
        <v>51</v>
      </c>
      <c r="K41" s="49" t="n">
        <v>3</v>
      </c>
      <c r="L41" s="50" t="n">
        <f aca="false">K41/K49</f>
        <v>0.6</v>
      </c>
      <c r="M41" s="51" t="n">
        <f aca="false">VLOOKUP(D41,Q1:R9,2,FALSE())</f>
        <v>5</v>
      </c>
      <c r="N41" s="51" t="n">
        <f aca="false">M41*L41</f>
        <v>3</v>
      </c>
      <c r="O41" s="52" t="n">
        <f aca="false">IF(M41=0,0,L41*MAX(R2:R8))</f>
        <v>3</v>
      </c>
    </row>
    <row r="42" customFormat="false" ht="14" hidden="false" customHeight="true" outlineLevel="0" collapsed="false">
      <c r="B42" s="65"/>
      <c r="C42" s="43"/>
      <c r="D42" s="70"/>
      <c r="K42" s="49"/>
      <c r="L42" s="50"/>
      <c r="M42" s="51"/>
      <c r="N42" s="51"/>
      <c r="O42" s="52"/>
    </row>
    <row r="43" customFormat="false" ht="39.75" hidden="false" customHeight="true" outlineLevel="0" collapsed="false">
      <c r="A43" s="45" t="n">
        <f aca="false">A41+1</f>
        <v>18</v>
      </c>
      <c r="B43" s="46" t="s">
        <v>52</v>
      </c>
      <c r="C43" s="3"/>
      <c r="D43" s="47" t="s">
        <v>11</v>
      </c>
      <c r="F43" s="2" t="e">
        <f aca="false">#REF!*#REF!</f>
        <v>#REF!</v>
      </c>
      <c r="G43" s="2" t="e">
        <f aca="false">IF(#REF!&gt;=0,10*#REF!,0)</f>
        <v>#REF!</v>
      </c>
      <c r="I43" s="48" t="s">
        <v>53</v>
      </c>
      <c r="K43" s="49" t="n">
        <v>4</v>
      </c>
      <c r="L43" s="50" t="n">
        <f aca="false">K43/K49</f>
        <v>0.8</v>
      </c>
      <c r="M43" s="51" t="n">
        <f aca="false">VLOOKUP(D43,Q1:R9,2,FALSE())</f>
        <v>4</v>
      </c>
      <c r="N43" s="51" t="n">
        <f aca="false">M43*L43</f>
        <v>3.2</v>
      </c>
      <c r="O43" s="52" t="n">
        <f aca="false">IF(M43=0,0,L43*MAX(R2:R8))</f>
        <v>4</v>
      </c>
    </row>
    <row r="44" customFormat="false" ht="12.25" hidden="false" customHeight="true" outlineLevel="0" collapsed="false">
      <c r="A44" s="45"/>
      <c r="B44" s="46"/>
      <c r="C44" s="3"/>
      <c r="D44" s="53"/>
      <c r="K44" s="49"/>
      <c r="L44" s="50"/>
      <c r="M44" s="51"/>
      <c r="N44" s="51"/>
      <c r="O44" s="52"/>
    </row>
    <row r="45" customFormat="false" ht="39.75" hidden="false" customHeight="true" outlineLevel="0" collapsed="false">
      <c r="A45" s="45" t="n">
        <f aca="false">A43+1</f>
        <v>19</v>
      </c>
      <c r="B45" s="46" t="s">
        <v>54</v>
      </c>
      <c r="C45" s="3"/>
      <c r="D45" s="47" t="s">
        <v>7</v>
      </c>
      <c r="F45" s="2" t="e">
        <f aca="false">#REF!*#REF!</f>
        <v>#REF!</v>
      </c>
      <c r="G45" s="2" t="e">
        <f aca="false">IF(#REF!&gt;=0,10*#REF!,0)</f>
        <v>#REF!</v>
      </c>
      <c r="I45" s="48" t="s">
        <v>55</v>
      </c>
      <c r="K45" s="49" t="n">
        <v>5</v>
      </c>
      <c r="L45" s="50" t="n">
        <f aca="false">K45/K49</f>
        <v>1</v>
      </c>
      <c r="M45" s="51" t="n">
        <f aca="false">VLOOKUP(D45,Q1:R9,2,FALSE())</f>
        <v>3</v>
      </c>
      <c r="N45" s="51" t="n">
        <f aca="false">M45*L45</f>
        <v>3</v>
      </c>
      <c r="O45" s="52" t="n">
        <f aca="false">IF(M45=0,0,L45*MAX(R2:R8))</f>
        <v>5</v>
      </c>
    </row>
    <row r="46" customFormat="false" ht="12.25" hidden="false" customHeight="true" outlineLevel="0" collapsed="false">
      <c r="A46" s="45"/>
      <c r="B46" s="46"/>
      <c r="C46" s="3"/>
      <c r="D46" s="53"/>
      <c r="K46" s="49"/>
      <c r="L46" s="50"/>
      <c r="M46" s="51"/>
      <c r="N46" s="51"/>
      <c r="O46" s="52"/>
    </row>
    <row r="47" customFormat="false" ht="39.75" hidden="false" customHeight="true" outlineLevel="0" collapsed="false">
      <c r="A47" s="45" t="n">
        <f aca="false">A45+1</f>
        <v>20</v>
      </c>
      <c r="B47" s="46" t="s">
        <v>56</v>
      </c>
      <c r="C47" s="3"/>
      <c r="D47" s="47" t="s">
        <v>7</v>
      </c>
      <c r="F47" s="2" t="e">
        <f aca="false">#REF!*#REF!</f>
        <v>#REF!</v>
      </c>
      <c r="G47" s="2" t="e">
        <f aca="false">IF(#REF!&gt;=0,10*#REF!,0)</f>
        <v>#REF!</v>
      </c>
      <c r="I47" s="48" t="s">
        <v>57</v>
      </c>
      <c r="K47" s="49" t="n">
        <v>3</v>
      </c>
      <c r="L47" s="50" t="n">
        <f aca="false">K47/K49</f>
        <v>0.6</v>
      </c>
      <c r="M47" s="51" t="n">
        <f aca="false">VLOOKUP(D47,Q1:R9,2,FALSE())</f>
        <v>3</v>
      </c>
      <c r="N47" s="51" t="n">
        <f aca="false">M47*L47</f>
        <v>1.8</v>
      </c>
      <c r="O47" s="52" t="n">
        <f aca="false">IF(M47=0,0,L47*MAX(R2:R8))</f>
        <v>3</v>
      </c>
    </row>
    <row r="48" customFormat="false" ht="12.25" hidden="false" customHeight="true" outlineLevel="0" collapsed="false">
      <c r="B48" s="74"/>
      <c r="C48" s="3"/>
      <c r="D48" s="73"/>
      <c r="K48" s="75"/>
      <c r="L48" s="75"/>
      <c r="M48" s="75"/>
      <c r="N48" s="76"/>
      <c r="O48" s="76"/>
    </row>
    <row r="49" customFormat="false" ht="24" hidden="false" customHeight="true" outlineLevel="0" collapsed="false">
      <c r="A49" s="77" t="s">
        <v>58</v>
      </c>
      <c r="B49" s="78"/>
      <c r="C49" s="79"/>
      <c r="D49" s="80" t="n">
        <f aca="false">IF(ISERR((N49/O49)*100),"",(N49/O49)*100)</f>
        <v>66.8354430379747</v>
      </c>
      <c r="E49" s="81"/>
      <c r="F49" s="81"/>
      <c r="G49" s="81"/>
      <c r="H49" s="82" t="str">
        <f aca="false">IF(D49="","","-")</f>
        <v>-</v>
      </c>
      <c r="I49" s="83" t="str">
        <f aca="false">VLOOKUP(J49,'Rating ranges'!A2:B7,2,TRUE())</f>
        <v>Justo pero no brillante</v>
      </c>
      <c r="J49" s="84" t="n">
        <f aca="false">IF(D49="",0,D49)</f>
        <v>66.8354430379747</v>
      </c>
      <c r="K49" s="75" t="n">
        <f aca="false">MAX(K9:K47)</f>
        <v>5</v>
      </c>
      <c r="L49" s="75"/>
      <c r="M49" s="75"/>
      <c r="N49" s="76" t="n">
        <f aca="false">SUM(N9:N47)</f>
        <v>52.8</v>
      </c>
      <c r="O49" s="76" t="n">
        <f aca="false">SUM(O9:O47)</f>
        <v>79</v>
      </c>
    </row>
    <row r="51" customFormat="false" ht="12" hidden="false" customHeight="true" outlineLevel="0" collapsed="false">
      <c r="A51" s="85" t="str">
        <f aca="false">"* Very poor (less than "&amp;('Rating ranges'!A4)&amp;") - Flojísimo."</f>
        <v>* Very poor (less than 29) - Flojísimo.</v>
      </c>
      <c r="B51" s="85"/>
      <c r="C51" s="85"/>
      <c r="D51" s="85"/>
      <c r="E51" s="85"/>
      <c r="F51" s="85"/>
      <c r="G51" s="85"/>
      <c r="H51" s="85"/>
      <c r="I51" s="85"/>
    </row>
    <row r="52" customFormat="false" ht="15" hidden="false" customHeight="true" outlineLevel="0" collapsed="false">
      <c r="A52" s="86" t="str">
        <f aca="false">"* Poor (between "&amp;('Rating ranges'!A4)&amp;" and "&amp;('Rating ranges'!A5)&amp;") - Flojo."</f>
        <v>* Poor (between 29 and 49) - Flojo.</v>
      </c>
      <c r="B52" s="86"/>
      <c r="C52" s="86"/>
      <c r="D52" s="86"/>
      <c r="E52" s="86"/>
      <c r="F52" s="86"/>
      <c r="G52" s="86"/>
      <c r="H52" s="86"/>
      <c r="I52" s="86"/>
    </row>
    <row r="53" customFormat="false" ht="12" hidden="false" customHeight="true" outlineLevel="0" collapsed="false">
      <c r="A53" s="87" t="str">
        <f aca="false">"* Moderate (between "&amp;('Rating ranges'!A5)&amp;" and "&amp;('Rating ranges'!A6)&amp;") - Justo pero no brillante."</f>
        <v>* Moderate (between 49 and 69) - Justo pero no brillante.</v>
      </c>
      <c r="B53" s="87"/>
      <c r="C53" s="87"/>
      <c r="D53" s="87"/>
      <c r="E53" s="87"/>
      <c r="F53" s="87"/>
      <c r="G53" s="87"/>
      <c r="H53" s="87"/>
      <c r="I53" s="87"/>
    </row>
    <row r="54" customFormat="false" ht="12" hidden="false" customHeight="true" outlineLevel="0" collapsed="false">
      <c r="A54" s="86" t="str">
        <f aca="false">"* Good (between "&amp;('Rating ranges'!A6)&amp;" and "&amp;('Rating ranges'!A7)&amp;") - Bueno, lo han hecho con correctitud"</f>
        <v>* Good (between 69 and 89) - Bueno, lo han hecho con correctitud</v>
      </c>
      <c r="B54" s="86"/>
      <c r="C54" s="86"/>
      <c r="D54" s="86"/>
      <c r="E54" s="86"/>
      <c r="F54" s="86"/>
      <c r="G54" s="86"/>
      <c r="H54" s="86"/>
      <c r="I54" s="86"/>
    </row>
    <row r="55" customFormat="false" ht="12" hidden="false" customHeight="true" outlineLevel="0" collapsed="false">
      <c r="A55" s="88" t="str">
        <f aca="false">"* Excellent (more than "&amp;('Rating ranges'!A7)&amp;") - Excelente, lo tiene todo. Merece la pena fijarse en este"</f>
        <v>* Excellent (more than 89) - Excelente, lo tiene todo. Merece la pena fijarse en este</v>
      </c>
      <c r="B55" s="88"/>
      <c r="C55" s="88"/>
      <c r="D55" s="88"/>
      <c r="E55" s="88"/>
      <c r="F55" s="88"/>
      <c r="G55" s="88"/>
      <c r="H55" s="88"/>
      <c r="I55" s="88"/>
      <c r="K55" s="89"/>
      <c r="L55" s="89"/>
    </row>
    <row r="57" customFormat="false" ht="13" hidden="false" customHeight="true" outlineLevel="0" collapsed="false">
      <c r="D57" s="90"/>
    </row>
    <row r="58" customFormat="false" ht="12" hidden="false" customHeight="true" outlineLevel="0" collapsed="false">
      <c r="A58" s="91"/>
      <c r="B58" s="92"/>
      <c r="C58" s="93"/>
      <c r="D58" s="93"/>
      <c r="E58" s="93"/>
      <c r="F58" s="93"/>
      <c r="G58" s="93"/>
      <c r="H58" s="93"/>
      <c r="I58" s="93"/>
      <c r="J58" s="94"/>
    </row>
  </sheetData>
  <mergeCells count="12">
    <mergeCell ref="A1:I1"/>
    <mergeCell ref="A3:B3"/>
    <mergeCell ref="K7:K8"/>
    <mergeCell ref="L7:L8"/>
    <mergeCell ref="M7:M8"/>
    <mergeCell ref="N7:N8"/>
    <mergeCell ref="O7:O8"/>
    <mergeCell ref="A51:I51"/>
    <mergeCell ref="A52:I52"/>
    <mergeCell ref="A53:I53"/>
    <mergeCell ref="A54:I54"/>
    <mergeCell ref="A55:I55"/>
  </mergeCells>
  <conditionalFormatting sqref="D43 D45 D47 D25 D31 D33 D35 D37 D39 D41 D27:D29 D19 D21:D23 D17 D9 D11 D13 D15">
    <cfRule type="cellIs" priority="2" operator="equal" aboveAverage="0" equalAverage="0" bottom="0" percent="0" rank="0" text="" dxfId="0">
      <formula>"Enter score"</formula>
    </cfRule>
  </conditionalFormatting>
  <dataValidations count="2">
    <dataValidation allowBlank="false" error="Score must be one of:&#10;&#10;Very poor&#10;Poor&#10;Moderate&#10;Good&#10;Excellent&#10;N/A" errorTitle="Invalid score entered" operator="equal" prompt="● Very poor&#10;● Poor&#10;● Moderate&#10;● Good&#10;● Excellent&#10;● N/A (not applicable or insufficient data)" promptTitle="Enter score for this item:" showDropDown="false" showErrorMessage="true" showInputMessage="false" sqref="D9 D11 D13 D15 D17 D19 D21 D23 D25 D27 D29 D31 D33 D35 D37 D39 D41 D43 D45 D47" type="list">
      <formula1>'UX Case scores'!$Q$1:$Q$7</formula1>
      <formula2>0</formula2>
    </dataValidation>
    <dataValidation allowBlank="false" error="Score must be one of:&#10;&#10;Very poor&#10;Poor&#10;Moderate&#10;Good&#10;Excellent&#10;N/A" errorTitle="Invalid score entered" operator="equal" prompt="● Very poor&#10;● Poor&#10;● Moderate&#10;● Good&#10;● Excellent&#10;● N/A (not applicable or insufficient data)" promptTitle="Enter score for this item:" showDropDown="false" showErrorMessage="true" showInputMessage="false" sqref="D22 D28" type="list">
      <formula1>'UX Case scores'!$Q$1:$Q$8</formula1>
      <formula2>0</formula2>
    </dataValidation>
  </dataValidations>
  <printOptions headings="false" gridLines="false" gridLinesSet="true" horizontalCentered="false" verticalCentered="false"/>
  <pageMargins left="0.472222222222222"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 zeroHeight="false" outlineLevelRow="0" outlineLevelCol="0"/>
  <cols>
    <col collapsed="false" customWidth="true" hidden="false" outlineLevel="0" max="1" min="1" style="0" width="17.47"/>
    <col collapsed="false" customWidth="true" hidden="false" outlineLevel="0" max="2" min="2" style="0" width="19.31"/>
    <col collapsed="false" customWidth="true" hidden="false" outlineLevel="0" max="3" min="3" style="0" width="8.81"/>
    <col collapsed="false" customWidth="true" hidden="false" outlineLevel="0" max="4" min="4" style="0" width="5.49"/>
    <col collapsed="false" customWidth="true" hidden="false" outlineLevel="0" max="5" min="5" style="0" width="4.65"/>
    <col collapsed="false" customWidth="true" hidden="false" outlineLevel="0" max="6" min="6" style="0" width="5.65"/>
    <col collapsed="false" customWidth="true" hidden="false" outlineLevel="0" max="1025" min="7" style="0" width="8.81"/>
  </cols>
  <sheetData>
    <row r="1" customFormat="false" ht="12" hidden="false" customHeight="true" outlineLevel="0" collapsed="false">
      <c r="A1" s="95" t="s">
        <v>59</v>
      </c>
      <c r="B1" s="95" t="s">
        <v>60</v>
      </c>
      <c r="C1" s="96" t="s">
        <v>61</v>
      </c>
      <c r="D1" s="96"/>
      <c r="E1" s="96"/>
      <c r="F1" s="96"/>
    </row>
    <row r="2" customFormat="false" ht="12" hidden="false" customHeight="true" outlineLevel="0" collapsed="false">
      <c r="A2" s="97" t="n">
        <v>0</v>
      </c>
      <c r="B2" s="0" t="str">
        <f aca="false">""</f>
        <v/>
      </c>
    </row>
    <row r="3" customFormat="false" ht="12" hidden="false" customHeight="true" outlineLevel="0" collapsed="false">
      <c r="A3" s="97" t="n">
        <v>1</v>
      </c>
      <c r="B3" s="0" t="s">
        <v>62</v>
      </c>
      <c r="C3" s="98" t="s">
        <v>63</v>
      </c>
      <c r="D3" s="99" t="n">
        <f aca="false">A4</f>
        <v>29</v>
      </c>
    </row>
    <row r="4" customFormat="false" ht="12" hidden="false" customHeight="true" outlineLevel="0" collapsed="false">
      <c r="A4" s="100" t="n">
        <v>29</v>
      </c>
      <c r="B4" s="101" t="s">
        <v>64</v>
      </c>
      <c r="C4" s="101" t="s">
        <v>65</v>
      </c>
      <c r="D4" s="99" t="n">
        <f aca="false">A4</f>
        <v>29</v>
      </c>
      <c r="E4" s="102" t="s">
        <v>66</v>
      </c>
      <c r="F4" s="99" t="n">
        <f aca="false">A5</f>
        <v>49</v>
      </c>
    </row>
    <row r="5" customFormat="false" ht="12" hidden="false" customHeight="true" outlineLevel="0" collapsed="false">
      <c r="A5" s="100" t="n">
        <v>49</v>
      </c>
      <c r="B5" s="101" t="s">
        <v>67</v>
      </c>
      <c r="C5" s="101" t="s">
        <v>65</v>
      </c>
      <c r="D5" s="99" t="n">
        <f aca="false">A5</f>
        <v>49</v>
      </c>
      <c r="E5" s="102" t="s">
        <v>66</v>
      </c>
      <c r="F5" s="99" t="n">
        <f aca="false">A6</f>
        <v>69</v>
      </c>
    </row>
    <row r="6" customFormat="false" ht="12" hidden="false" customHeight="true" outlineLevel="0" collapsed="false">
      <c r="A6" s="100" t="n">
        <v>69</v>
      </c>
      <c r="B6" s="101" t="s">
        <v>68</v>
      </c>
      <c r="C6" s="101" t="s">
        <v>65</v>
      </c>
      <c r="D6" s="99" t="n">
        <f aca="false">A6</f>
        <v>69</v>
      </c>
      <c r="E6" s="102" t="s">
        <v>66</v>
      </c>
      <c r="F6" s="99" t="n">
        <f aca="false">A7</f>
        <v>89</v>
      </c>
    </row>
    <row r="7" customFormat="false" ht="12" hidden="false" customHeight="true" outlineLevel="0" collapsed="false">
      <c r="A7" s="100" t="n">
        <v>89</v>
      </c>
      <c r="B7" s="101" t="s">
        <v>69</v>
      </c>
      <c r="C7" s="98" t="s">
        <v>70</v>
      </c>
      <c r="D7" s="99" t="n">
        <f aca="false">A7</f>
        <v>89</v>
      </c>
    </row>
    <row r="8" customFormat="false" ht="12" hidden="false" customHeight="true" outlineLevel="0" collapsed="false">
      <c r="A8" s="101"/>
      <c r="B8" s="101"/>
    </row>
    <row r="9" customFormat="false" ht="12" hidden="false" customHeight="true" outlineLevel="0" collapsed="false">
      <c r="A9" s="101"/>
      <c r="B9" s="101"/>
    </row>
    <row r="10" customFormat="false" ht="12" hidden="false" customHeight="true" outlineLevel="0" collapsed="false">
      <c r="A10" s="101"/>
      <c r="B10" s="101"/>
    </row>
    <row r="11" customFormat="false" ht="12" hidden="false" customHeight="true" outlineLevel="0" collapsed="false">
      <c r="A11" s="101"/>
      <c r="B11" s="101"/>
    </row>
  </sheetData>
  <mergeCells count="1">
    <mergeCell ref="C1:F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2008-01-21T13:46:15Z</dcterms:created>
  <dc:creator>Neil Turner</dc:creator>
  <dc:description/>
  <dc:language>es-ES</dc:language>
  <cp:lastModifiedBy/>
  <cp:lastPrinted>2011-01-18T18:00:25Z</cp:lastPrinted>
  <dcterms:modified xsi:type="dcterms:W3CDTF">2020-05-17T01:14:06Z</dcterms:modified>
  <cp:revision>9</cp:revision>
  <dc:subject/>
  <dc:title>Expert usability evaluation template</dc:title>
</cp:coreProperties>
</file>