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<sst xmlns="http://schemas.openxmlformats.org/spreadsheetml/2006/main" count="43" uniqueCount="29">
  <si>
    <t>uVメータの最小点</t>
  </si>
  <si>
    <t>マイクロメータ目盛り</t>
  </si>
  <si>
    <t>mm</t>
  </si>
  <si>
    <t>発信周波数</t>
  </si>
  <si>
    <t>MHz</t>
  </si>
  <si>
    <t>光速</t>
  </si>
  <si>
    <t>m/s</t>
  </si>
  <si>
    <t>周波数</t>
  </si>
  <si>
    <t>1/s</t>
  </si>
  <si>
    <t>自由空間のマイクロ波長</t>
  </si>
  <si>
    <t>m</t>
  </si>
  <si>
    <t>内径</t>
  </si>
  <si>
    <t>遮断波長</t>
  </si>
  <si>
    <t>管内波長</t>
  </si>
  <si>
    <t>位置[mm]</t>
  </si>
  <si>
    <t>mV</t>
  </si>
  <si>
    <t>Vmin</t>
  </si>
  <si>
    <t>Vmax</t>
  </si>
  <si>
    <t>L</t>
  </si>
  <si>
    <t>L_平均</t>
  </si>
  <si>
    <t>真値（ノギスで測ったやつ）</t>
  </si>
  <si>
    <t>測定値（uVメータのやつ）</t>
  </si>
  <si>
    <t>誤差</t>
  </si>
  <si>
    <t>誤差率</t>
  </si>
  <si>
    <t>%</t>
  </si>
  <si>
    <t>Vmin_平均</t>
  </si>
  <si>
    <t>Vmax_平均</t>
  </si>
  <si>
    <t>定在波比S</t>
  </si>
  <si>
    <t>反射係数γ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</si>
</sst>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</cols>
  <sheetData>
    <row r="1">
      <c r="A1" s="1">
        <v>4.1</v>
      </c>
    </row>
    <row r="2">
      <c r="A2" s="1" t="s">
        <v>0</v>
      </c>
    </row>
    <row r="3">
      <c r="A3" s="1" t="s">
        <v>1</v>
      </c>
      <c r="B3" s="2">
        <v>2.95</v>
      </c>
      <c r="C3" s="2" t="s">
        <v>2</v>
      </c>
    </row>
    <row r="4">
      <c r="A4" s="1" t="s">
        <v>3</v>
      </c>
      <c r="B4" s="2">
        <v>9365.0</v>
      </c>
      <c r="C4" s="2" t="s">
        <v>4</v>
      </c>
    </row>
    <row r="5">
      <c r="A5" s="3"/>
    </row>
    <row r="6">
      <c r="A6" s="3"/>
    </row>
    <row r="7">
      <c r="A7" s="1">
        <v>4.2</v>
      </c>
    </row>
    <row r="8">
      <c r="A8" s="1" t="s">
        <v>5</v>
      </c>
      <c r="B8">
        <f>3*10^8</f>
        <v>300000000</v>
      </c>
      <c r="C8" s="2" t="s">
        <v>6</v>
      </c>
    </row>
    <row r="9">
      <c r="A9" s="1" t="s">
        <v>7</v>
      </c>
      <c r="B9">
        <f>B4*10^6</f>
        <v>9365000000</v>
      </c>
      <c r="C9" s="2" t="s">
        <v>8</v>
      </c>
    </row>
    <row r="10">
      <c r="A10" s="1" t="s">
        <v>9</v>
      </c>
      <c r="B10">
        <f>B8/B9</f>
        <v>0.03203416978</v>
      </c>
      <c r="C10" s="2" t="s">
        <v>10</v>
      </c>
    </row>
    <row r="11">
      <c r="A11" s="1" t="s">
        <v>11</v>
      </c>
      <c r="B11" s="2">
        <v>23.05</v>
      </c>
      <c r="C11" s="2" t="s">
        <v>2</v>
      </c>
    </row>
    <row r="12">
      <c r="A12" s="3"/>
      <c r="B12">
        <f>B11*10^-3</f>
        <v>0.02305</v>
      </c>
      <c r="C12" s="2" t="s">
        <v>10</v>
      </c>
    </row>
    <row r="13">
      <c r="A13" s="1" t="s">
        <v>12</v>
      </c>
      <c r="B13">
        <f>B12*2</f>
        <v>0.0461</v>
      </c>
      <c r="C13" s="2" t="s">
        <v>10</v>
      </c>
    </row>
    <row r="14">
      <c r="A14" s="1" t="s">
        <v>13</v>
      </c>
      <c r="B14">
        <f>B10/(SQRT(1-(B10/B13)^2))</f>
        <v>0.04454625635</v>
      </c>
      <c r="C14" s="2" t="s">
        <v>10</v>
      </c>
    </row>
    <row r="15">
      <c r="A15" s="3"/>
      <c r="B15">
        <f>B14*10^3</f>
        <v>44.54625635</v>
      </c>
      <c r="C15" s="2" t="s">
        <v>2</v>
      </c>
    </row>
    <row r="16">
      <c r="A16" s="3"/>
    </row>
    <row r="17">
      <c r="A17" s="3"/>
    </row>
    <row r="18">
      <c r="A18" s="1">
        <v>4.3</v>
      </c>
    </row>
    <row r="19">
      <c r="A19" s="4" t="s">
        <v>14</v>
      </c>
      <c r="B19" s="5" t="s">
        <v>15</v>
      </c>
    </row>
    <row r="20">
      <c r="A20" s="4">
        <v>90.0</v>
      </c>
      <c r="B20" s="5">
        <v>9.1</v>
      </c>
    </row>
    <row r="21">
      <c r="A21" s="4">
        <v>92.0</v>
      </c>
      <c r="B21" s="5">
        <v>12.0</v>
      </c>
    </row>
    <row r="22">
      <c r="A22" s="4">
        <v>94.0</v>
      </c>
      <c r="B22" s="5">
        <v>12.7</v>
      </c>
    </row>
    <row r="23">
      <c r="A23" s="4">
        <v>96.0</v>
      </c>
      <c r="B23" s="5">
        <v>11.2</v>
      </c>
    </row>
    <row r="24">
      <c r="A24" s="4">
        <v>98.0</v>
      </c>
      <c r="B24" s="5">
        <v>9.0</v>
      </c>
    </row>
    <row r="25">
      <c r="A25" s="4">
        <v>100.0</v>
      </c>
      <c r="B25" s="5">
        <v>5.8</v>
      </c>
    </row>
    <row r="26">
      <c r="A26" s="4">
        <v>102.0</v>
      </c>
      <c r="B26" s="5">
        <v>2.8</v>
      </c>
    </row>
    <row r="27">
      <c r="A27" s="4">
        <v>104.0</v>
      </c>
      <c r="B27" s="5">
        <v>1.2</v>
      </c>
    </row>
    <row r="28">
      <c r="A28" s="4">
        <v>106.0</v>
      </c>
      <c r="B28" s="5">
        <v>1.3</v>
      </c>
    </row>
    <row r="29">
      <c r="A29" s="4">
        <v>108.0</v>
      </c>
      <c r="B29" s="5">
        <v>3.3</v>
      </c>
    </row>
    <row r="30">
      <c r="A30" s="4">
        <v>110.0</v>
      </c>
      <c r="B30" s="5">
        <v>6.4</v>
      </c>
    </row>
    <row r="31">
      <c r="A31" s="4">
        <v>112.0</v>
      </c>
      <c r="B31" s="5">
        <v>9.5</v>
      </c>
    </row>
    <row r="32">
      <c r="A32" s="4">
        <v>114.0</v>
      </c>
      <c r="B32" s="5">
        <v>12.0</v>
      </c>
    </row>
    <row r="33">
      <c r="A33" s="4">
        <v>116.0</v>
      </c>
      <c r="B33" s="5">
        <v>12.9</v>
      </c>
    </row>
    <row r="34">
      <c r="A34" s="4">
        <v>118.0</v>
      </c>
      <c r="B34" s="5">
        <v>12.0</v>
      </c>
    </row>
    <row r="35">
      <c r="A35" s="4">
        <v>120.0</v>
      </c>
      <c r="B35" s="5">
        <v>10.0</v>
      </c>
    </row>
    <row r="36">
      <c r="A36" s="4">
        <v>122.0</v>
      </c>
      <c r="B36" s="5">
        <v>7.0</v>
      </c>
    </row>
    <row r="37">
      <c r="A37" s="4">
        <v>124.0</v>
      </c>
      <c r="B37" s="5">
        <v>3.7</v>
      </c>
    </row>
    <row r="38">
      <c r="A38" s="4">
        <v>126.0</v>
      </c>
      <c r="B38" s="5">
        <v>1.5</v>
      </c>
    </row>
    <row r="39">
      <c r="A39" s="4">
        <v>128.0</v>
      </c>
      <c r="B39" s="5">
        <v>1.1</v>
      </c>
    </row>
    <row r="40">
      <c r="A40" s="4">
        <v>130.0</v>
      </c>
      <c r="B40" s="5">
        <v>2.6</v>
      </c>
    </row>
    <row r="41">
      <c r="A41" s="4">
        <v>132.0</v>
      </c>
      <c r="B41" s="5">
        <v>5.3</v>
      </c>
    </row>
    <row r="42">
      <c r="A42" s="4">
        <v>134.0</v>
      </c>
      <c r="B42" s="5">
        <v>8.4</v>
      </c>
    </row>
    <row r="43">
      <c r="A43" s="4">
        <v>136.0</v>
      </c>
      <c r="B43" s="5">
        <v>11.0</v>
      </c>
    </row>
    <row r="44">
      <c r="A44" s="4">
        <v>138.0</v>
      </c>
      <c r="B44" s="5">
        <v>12.1</v>
      </c>
    </row>
    <row r="45">
      <c r="A45" s="4">
        <v>140.0</v>
      </c>
      <c r="B45" s="5">
        <v>12.0</v>
      </c>
    </row>
    <row r="46">
      <c r="A46" s="4">
        <v>142.0</v>
      </c>
      <c r="B46" s="5">
        <v>10.0</v>
      </c>
    </row>
    <row r="47">
      <c r="A47" s="4">
        <v>144.0</v>
      </c>
      <c r="B47" s="5">
        <v>7.3</v>
      </c>
    </row>
    <row r="48">
      <c r="A48" s="4">
        <v>146.0</v>
      </c>
      <c r="B48" s="5">
        <v>4.3</v>
      </c>
    </row>
    <row r="49">
      <c r="A49" s="4">
        <v>148.0</v>
      </c>
      <c r="B49" s="5">
        <v>1.8</v>
      </c>
    </row>
    <row r="50">
      <c r="A50" s="4">
        <v>150.0</v>
      </c>
      <c r="B50" s="5">
        <v>0.9</v>
      </c>
    </row>
    <row r="51">
      <c r="A51" s="4">
        <v>152.0</v>
      </c>
      <c r="B51" s="5">
        <v>1.95</v>
      </c>
    </row>
    <row r="52">
      <c r="A52" s="4">
        <v>154.0</v>
      </c>
      <c r="B52" s="5">
        <v>4.4</v>
      </c>
    </row>
    <row r="53">
      <c r="A53" s="4">
        <v>156.0</v>
      </c>
      <c r="B53" s="5">
        <v>7.4</v>
      </c>
    </row>
    <row r="54">
      <c r="A54" s="4">
        <v>158.0</v>
      </c>
      <c r="B54" s="5">
        <v>10.5</v>
      </c>
    </row>
    <row r="55">
      <c r="A55" s="4">
        <v>160.0</v>
      </c>
      <c r="B55" s="5">
        <v>12.2</v>
      </c>
    </row>
    <row r="56">
      <c r="A56" s="4">
        <v>162.0</v>
      </c>
      <c r="B56" s="5">
        <v>12.5</v>
      </c>
    </row>
    <row r="57">
      <c r="A57" s="4">
        <v>164.0</v>
      </c>
      <c r="B57" s="5">
        <v>11.0</v>
      </c>
    </row>
    <row r="58">
      <c r="A58" s="4">
        <v>166.0</v>
      </c>
      <c r="B58" s="5">
        <v>8.6</v>
      </c>
    </row>
    <row r="59">
      <c r="A59" s="4">
        <v>168.0</v>
      </c>
      <c r="B59" s="5">
        <v>5.4</v>
      </c>
    </row>
    <row r="60">
      <c r="A60" s="4">
        <v>170.0</v>
      </c>
      <c r="B60" s="5">
        <v>2.5</v>
      </c>
    </row>
    <row r="61">
      <c r="A61" s="4">
        <v>172.0</v>
      </c>
      <c r="B61" s="5">
        <v>1.1</v>
      </c>
    </row>
    <row r="62">
      <c r="A62" s="4">
        <v>174.0</v>
      </c>
      <c r="B62" s="5">
        <v>1.6</v>
      </c>
    </row>
    <row r="63">
      <c r="A63" s="4">
        <v>176.0</v>
      </c>
      <c r="B63" s="5">
        <v>3.8</v>
      </c>
    </row>
    <row r="64">
      <c r="A64" s="4">
        <v>178.0</v>
      </c>
      <c r="B64" s="5">
        <v>7.1</v>
      </c>
    </row>
    <row r="65">
      <c r="A65" s="4">
        <v>180.0</v>
      </c>
      <c r="B65" s="5">
        <v>10.0</v>
      </c>
    </row>
    <row r="66">
      <c r="A66" s="4">
        <v>105.0</v>
      </c>
      <c r="B66" s="5">
        <v>0.94</v>
      </c>
      <c r="C66" s="6" t="s">
        <v>16</v>
      </c>
    </row>
    <row r="67">
      <c r="A67" s="4">
        <v>127.4</v>
      </c>
      <c r="B67" s="5">
        <v>1.02</v>
      </c>
    </row>
    <row r="68">
      <c r="A68" s="4">
        <v>150.0</v>
      </c>
      <c r="B68" s="5">
        <v>1.01</v>
      </c>
    </row>
    <row r="69">
      <c r="A69" s="4">
        <v>117.25</v>
      </c>
      <c r="B69" s="5">
        <v>12.1</v>
      </c>
      <c r="C69" s="6" t="s">
        <v>17</v>
      </c>
    </row>
    <row r="70">
      <c r="A70" s="4">
        <v>138.5</v>
      </c>
      <c r="B70" s="5">
        <v>12.9</v>
      </c>
    </row>
    <row r="72">
      <c r="A72" s="2" t="s">
        <v>18</v>
      </c>
      <c r="B72">
        <f t="shared" ref="B72:B73" si="1">A67-A66</f>
        <v>22.4</v>
      </c>
      <c r="C72" s="2" t="s">
        <v>2</v>
      </c>
    </row>
    <row r="73">
      <c r="B73">
        <f t="shared" si="1"/>
        <v>22.6</v>
      </c>
      <c r="C73" s="2" t="s">
        <v>2</v>
      </c>
    </row>
    <row r="74">
      <c r="A74" s="2" t="s">
        <v>19</v>
      </c>
      <c r="B74">
        <f>AVERAGE(B72:B73)</f>
        <v>22.5</v>
      </c>
      <c r="C74" s="2" t="s">
        <v>2</v>
      </c>
    </row>
    <row r="75">
      <c r="A75" s="2" t="s">
        <v>13</v>
      </c>
      <c r="B75">
        <f>2*B74</f>
        <v>45</v>
      </c>
      <c r="C75" s="2" t="s">
        <v>2</v>
      </c>
    </row>
    <row r="77">
      <c r="A77" s="1" t="s">
        <v>20</v>
      </c>
      <c r="B77">
        <f>B15</f>
        <v>44.54625635</v>
      </c>
      <c r="C77" s="2" t="s">
        <v>2</v>
      </c>
    </row>
    <row r="78">
      <c r="A78" s="1" t="s">
        <v>21</v>
      </c>
      <c r="B78">
        <f>B75</f>
        <v>45</v>
      </c>
      <c r="C78" s="2" t="s">
        <v>2</v>
      </c>
    </row>
    <row r="79">
      <c r="A79" s="1" t="s">
        <v>22</v>
      </c>
      <c r="B79">
        <f>B78-B77</f>
        <v>0.4537436503</v>
      </c>
    </row>
    <row r="80">
      <c r="A80" s="1" t="s">
        <v>23</v>
      </c>
      <c r="B80">
        <f>B79/B77*100</f>
        <v>1.01858986</v>
      </c>
      <c r="C80" s="2" t="s">
        <v>24</v>
      </c>
    </row>
    <row r="83">
      <c r="A83" s="1">
        <v>4.5</v>
      </c>
    </row>
    <row r="84">
      <c r="A84" s="1" t="s">
        <v>25</v>
      </c>
      <c r="B84" s="2">
        <f>AVERAGE(B66:B68)</f>
        <v>0.99</v>
      </c>
      <c r="C84" s="2" t="s">
        <v>15</v>
      </c>
    </row>
    <row r="85">
      <c r="A85" s="1" t="s">
        <v>26</v>
      </c>
      <c r="B85">
        <f>AVERAGE(B69:B70)</f>
        <v>12.5</v>
      </c>
      <c r="C85" s="2" t="s">
        <v>15</v>
      </c>
    </row>
    <row r="86">
      <c r="A86" s="1" t="s">
        <v>27</v>
      </c>
      <c r="B86">
        <f>B85/B84</f>
        <v>12.62626263</v>
      </c>
    </row>
    <row r="87">
      <c r="A87" s="1" t="s">
        <v>28</v>
      </c>
      <c r="B87">
        <f>(B86-1)/(1+B86)</f>
        <v>0.8532246108</v>
      </c>
    </row>
    <row r="88">
      <c r="A88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2">
    <mergeCell ref="C66:C68"/>
    <mergeCell ref="C69:C70"/>
  </mergeCells>
  <drawing r:id="rId1"/>
</worksheet>
</file>