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YOGA/課題/"/>
    </mc:Choice>
  </mc:AlternateContent>
  <xr:revisionPtr revIDLastSave="0" documentId="13_ncr:20001_{8D6CC9AA-A5DF-4947-BB69-699A17F3E882}" xr6:coauthVersionLast="36" xr6:coauthVersionMax="36" xr10:uidLastSave="{00000000-0000-0000-0000-000000000000}"/>
  <bookViews>
    <workbookView xWindow="60" yWindow="440" windowWidth="27200" windowHeight="13900" xr2:uid="{6F7D92DA-FB1A-F24F-8E39-0A2E3325C31B}"/>
  </bookViews>
  <sheets>
    <sheet name="実験1" sheetId="1" r:id="rId1"/>
    <sheet name="実験2" sheetId="2" r:id="rId2"/>
    <sheet name="実験3" sheetId="3" r:id="rId3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  <c r="F96" i="1"/>
  <c r="B88" i="1"/>
  <c r="B89" i="1"/>
  <c r="B90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G96" i="1"/>
  <c r="H96" i="1"/>
  <c r="C85" i="1"/>
  <c r="C86" i="1"/>
  <c r="C87" i="1"/>
  <c r="C88" i="1"/>
  <c r="C89" i="1"/>
  <c r="C90" i="1"/>
  <c r="C91" i="1"/>
  <c r="C92" i="1"/>
  <c r="C93" i="1"/>
  <c r="C94" i="1"/>
  <c r="C95" i="1"/>
  <c r="C96" i="1"/>
  <c r="B86" i="1"/>
  <c r="B87" i="1"/>
  <c r="B91" i="1"/>
  <c r="B92" i="1"/>
  <c r="B93" i="1"/>
  <c r="B94" i="1"/>
  <c r="B95" i="1"/>
  <c r="B96" i="1"/>
  <c r="B85" i="1"/>
  <c r="C62" i="1"/>
  <c r="D62" i="1"/>
  <c r="F62" i="1"/>
  <c r="G62" i="1"/>
  <c r="C63" i="1"/>
  <c r="D63" i="1"/>
  <c r="F63" i="1"/>
  <c r="G63" i="1"/>
  <c r="C64" i="1"/>
  <c r="D64" i="1"/>
  <c r="F64" i="1"/>
  <c r="G64" i="1"/>
  <c r="C65" i="1"/>
  <c r="D65" i="1"/>
  <c r="F65" i="1"/>
  <c r="G65" i="1"/>
  <c r="C66" i="1"/>
  <c r="D66" i="1"/>
  <c r="F66" i="1"/>
  <c r="G66" i="1"/>
  <c r="C67" i="1"/>
  <c r="D67" i="1"/>
  <c r="F67" i="1"/>
  <c r="G67" i="1"/>
  <c r="C68" i="1"/>
  <c r="D68" i="1"/>
  <c r="F68" i="1"/>
  <c r="G68" i="1"/>
  <c r="C69" i="1"/>
  <c r="D69" i="1"/>
  <c r="F69" i="1"/>
  <c r="G69" i="1"/>
  <c r="C70" i="1"/>
  <c r="D70" i="1"/>
  <c r="F70" i="1"/>
  <c r="G70" i="1"/>
  <c r="C71" i="1"/>
  <c r="D71" i="1"/>
  <c r="F71" i="1"/>
  <c r="G71" i="1"/>
  <c r="C72" i="1"/>
  <c r="D72" i="1"/>
  <c r="F72" i="1"/>
  <c r="G72" i="1"/>
  <c r="C73" i="1"/>
  <c r="D73" i="1"/>
  <c r="F73" i="1"/>
  <c r="G73" i="1"/>
  <c r="B63" i="1"/>
  <c r="B64" i="1"/>
  <c r="B65" i="1"/>
  <c r="B66" i="1"/>
  <c r="B67" i="1"/>
  <c r="B68" i="1"/>
  <c r="B69" i="1"/>
  <c r="B70" i="1"/>
  <c r="B71" i="1"/>
  <c r="B72" i="1"/>
  <c r="B73" i="1"/>
  <c r="B62" i="1"/>
  <c r="C27" i="1"/>
  <c r="D27" i="1"/>
  <c r="E27" i="1"/>
  <c r="F27" i="1"/>
  <c r="G27" i="1"/>
  <c r="H27" i="1"/>
  <c r="C28" i="1"/>
  <c r="D28" i="1"/>
  <c r="E28" i="1"/>
  <c r="F28" i="1"/>
  <c r="G28" i="1"/>
  <c r="H28" i="1"/>
  <c r="B27" i="1"/>
  <c r="B28" i="1"/>
  <c r="C38" i="1"/>
  <c r="E38" i="1"/>
  <c r="C39" i="1"/>
  <c r="E39" i="1"/>
  <c r="B39" i="1"/>
  <c r="E37" i="1" l="1"/>
  <c r="E36" i="1"/>
  <c r="E35" i="1"/>
  <c r="E34" i="1"/>
  <c r="E33" i="1"/>
  <c r="E32" i="1"/>
  <c r="E31" i="1"/>
  <c r="E30" i="1"/>
  <c r="E29" i="1"/>
  <c r="C37" i="1"/>
  <c r="C36" i="1"/>
  <c r="C35" i="1"/>
  <c r="C34" i="1"/>
  <c r="C33" i="1"/>
  <c r="C32" i="1"/>
  <c r="C31" i="1"/>
  <c r="C30" i="1"/>
  <c r="C29" i="1"/>
  <c r="B38" i="1"/>
  <c r="B37" i="1"/>
  <c r="B36" i="1"/>
  <c r="B35" i="1"/>
  <c r="B34" i="1"/>
  <c r="B33" i="1"/>
  <c r="B32" i="1"/>
  <c r="B31" i="1"/>
  <c r="B30" i="1"/>
  <c r="B29" i="1"/>
  <c r="F5" i="1" l="1"/>
  <c r="H6" i="2"/>
  <c r="H7" i="2"/>
  <c r="H5" i="2"/>
  <c r="F5" i="2"/>
  <c r="F7" i="2" s="1"/>
  <c r="D5" i="2"/>
  <c r="D7" i="2"/>
  <c r="D6" i="2"/>
  <c r="H6" i="1"/>
  <c r="H7" i="1"/>
  <c r="H8" i="1"/>
  <c r="H9" i="1"/>
  <c r="H10" i="1"/>
  <c r="H11" i="1"/>
  <c r="H12" i="1"/>
  <c r="H13" i="1"/>
  <c r="H14" i="1"/>
  <c r="H15" i="1"/>
  <c r="H16" i="1"/>
  <c r="H17" i="1"/>
  <c r="H38" i="1" s="1"/>
  <c r="H18" i="1"/>
  <c r="H39" i="1" s="1"/>
  <c r="D6" i="1"/>
  <c r="D7" i="1"/>
  <c r="D8" i="1"/>
  <c r="D9" i="1"/>
  <c r="D10" i="1"/>
  <c r="D11" i="1"/>
  <c r="D12" i="1"/>
  <c r="D13" i="1"/>
  <c r="D14" i="1"/>
  <c r="D15" i="1"/>
  <c r="D16" i="1"/>
  <c r="D17" i="1"/>
  <c r="D38" i="1" s="1"/>
  <c r="D18" i="1"/>
  <c r="H5" i="1"/>
  <c r="D5" i="1"/>
  <c r="D33" i="1" l="1"/>
  <c r="D36" i="1"/>
  <c r="D32" i="1"/>
  <c r="D37" i="1"/>
  <c r="D29" i="1"/>
  <c r="D39" i="1"/>
  <c r="F6" i="1"/>
  <c r="G6" i="1" s="1"/>
  <c r="F17" i="1"/>
  <c r="F38" i="1" s="1"/>
  <c r="H30" i="1"/>
  <c r="H37" i="1"/>
  <c r="H29" i="1"/>
  <c r="D35" i="1"/>
  <c r="D31" i="1"/>
  <c r="H36" i="1"/>
  <c r="H32" i="1"/>
  <c r="H34" i="1"/>
  <c r="H33" i="1"/>
  <c r="D34" i="1"/>
  <c r="D30" i="1"/>
  <c r="H35" i="1"/>
  <c r="H31" i="1"/>
  <c r="G7" i="2"/>
  <c r="F6" i="2"/>
  <c r="G6" i="2" s="1"/>
  <c r="G5" i="2"/>
  <c r="G5" i="1"/>
  <c r="F16" i="1"/>
  <c r="F12" i="1"/>
  <c r="F8" i="1"/>
  <c r="F13" i="1"/>
  <c r="F9" i="1"/>
  <c r="F15" i="1"/>
  <c r="F11" i="1"/>
  <c r="F7" i="1"/>
  <c r="F18" i="1"/>
  <c r="F14" i="1"/>
  <c r="F10" i="1"/>
  <c r="G18" i="1" l="1"/>
  <c r="F39" i="1"/>
  <c r="G7" i="1"/>
  <c r="G13" i="1"/>
  <c r="F34" i="1"/>
  <c r="G9" i="1"/>
  <c r="F30" i="1"/>
  <c r="G16" i="1"/>
  <c r="F37" i="1"/>
  <c r="G10" i="1"/>
  <c r="F31" i="1"/>
  <c r="G11" i="1"/>
  <c r="F32" i="1"/>
  <c r="G8" i="1"/>
  <c r="F29" i="1"/>
  <c r="G17" i="1"/>
  <c r="G38" i="1" s="1"/>
  <c r="G14" i="1"/>
  <c r="F35" i="1"/>
  <c r="G15" i="1"/>
  <c r="F36" i="1"/>
  <c r="G12" i="1"/>
  <c r="F33" i="1"/>
  <c r="G39" i="1" l="1"/>
  <c r="G29" i="1"/>
  <c r="G31" i="1"/>
  <c r="G30" i="1"/>
  <c r="G36" i="1"/>
  <c r="G32" i="1"/>
  <c r="G37" i="1"/>
  <c r="G33" i="1"/>
  <c r="G35" i="1"/>
  <c r="G34" i="1"/>
</calcChain>
</file>

<file path=xl/sharedStrings.xml><?xml version="1.0" encoding="utf-8"?>
<sst xmlns="http://schemas.openxmlformats.org/spreadsheetml/2006/main" count="62" uniqueCount="37">
  <si>
    <t>電圧</t>
    <rPh sb="0" eb="2">
      <t>デンアt</t>
    </rPh>
    <phoneticPr fontId="1"/>
  </si>
  <si>
    <t>電流</t>
    <rPh sb="0" eb="2">
      <t>デンリュウ</t>
    </rPh>
    <phoneticPr fontId="1"/>
  </si>
  <si>
    <t>消費電力</t>
    <rPh sb="0" eb="2">
      <t>ショウh</t>
    </rPh>
    <phoneticPr fontId="1"/>
  </si>
  <si>
    <t>照度</t>
    <rPh sb="0" eb="2">
      <t>ショウド</t>
    </rPh>
    <phoneticPr fontId="1"/>
  </si>
  <si>
    <t>全光束</t>
    <rPh sb="0" eb="1">
      <t>ゼン</t>
    </rPh>
    <phoneticPr fontId="1"/>
  </si>
  <si>
    <t>ランプ効率</t>
    <phoneticPr fontId="1"/>
  </si>
  <si>
    <t>フィラメント抵抗</t>
    <phoneticPr fontId="1"/>
  </si>
  <si>
    <t>V</t>
    <phoneticPr fontId="1"/>
  </si>
  <si>
    <t>W</t>
    <phoneticPr fontId="1"/>
  </si>
  <si>
    <t>R</t>
    <phoneticPr fontId="1"/>
  </si>
  <si>
    <t>標準電球</t>
    <rPh sb="0" eb="2">
      <t>ヒョウジュn</t>
    </rPh>
    <phoneticPr fontId="1"/>
  </si>
  <si>
    <t>被測定電球</t>
    <rPh sb="0" eb="2">
      <t>ヒソクテ</t>
    </rPh>
    <phoneticPr fontId="1"/>
  </si>
  <si>
    <t>標準電球の全光束 Fs=</t>
    <rPh sb="0" eb="2">
      <t>ヒョウジュn</t>
    </rPh>
    <phoneticPr fontId="1"/>
  </si>
  <si>
    <t>[lm]</t>
    <phoneticPr fontId="1"/>
  </si>
  <si>
    <t>Ex</t>
    <phoneticPr fontId="1"/>
  </si>
  <si>
    <t>Fx</t>
    <phoneticPr fontId="1"/>
  </si>
  <si>
    <t>η</t>
    <phoneticPr fontId="1"/>
  </si>
  <si>
    <t>LED_1</t>
    <phoneticPr fontId="1"/>
  </si>
  <si>
    <t>LED_2</t>
    <phoneticPr fontId="1"/>
  </si>
  <si>
    <t>距離 l[cm]</t>
    <rPh sb="0" eb="2">
      <t>キョr</t>
    </rPh>
    <phoneticPr fontId="1"/>
  </si>
  <si>
    <t>照度 E[lx]</t>
    <rPh sb="0" eb="2">
      <t>ショウd</t>
    </rPh>
    <phoneticPr fontId="1"/>
  </si>
  <si>
    <t>A</t>
    <phoneticPr fontId="1"/>
  </si>
  <si>
    <t>V[V]</t>
    <phoneticPr fontId="1"/>
  </si>
  <si>
    <t>A[A]</t>
    <phoneticPr fontId="1"/>
  </si>
  <si>
    <t>W[W]</t>
    <phoneticPr fontId="1"/>
  </si>
  <si>
    <t>F</t>
    <phoneticPr fontId="1"/>
  </si>
  <si>
    <t>E[lx]</t>
    <phoneticPr fontId="1"/>
  </si>
  <si>
    <t>F[lm]</t>
    <phoneticPr fontId="1"/>
  </si>
  <si>
    <t>R[Ω]</t>
    <phoneticPr fontId="1"/>
  </si>
  <si>
    <t>E</t>
    <phoneticPr fontId="1"/>
  </si>
  <si>
    <t>表　　</t>
    <rPh sb="0" eb="1">
      <t>ヒョ</t>
    </rPh>
    <phoneticPr fontId="1"/>
  </si>
  <si>
    <t>白熱電球の電圧特性</t>
    <rPh sb="0" eb="2">
      <t>ハk</t>
    </rPh>
    <phoneticPr fontId="1"/>
  </si>
  <si>
    <t>正規化した白熱電球の電圧特性</t>
    <rPh sb="0" eb="14">
      <t>セイキカシハk</t>
    </rPh>
    <phoneticPr fontId="1"/>
  </si>
  <si>
    <t>LED電球の全光束とランプ効率</t>
    <rPh sb="0" eb="2">
      <t>デンキュセイキカシハk</t>
    </rPh>
    <phoneticPr fontId="1"/>
  </si>
  <si>
    <t>表　　光源からの距離と照度の関係</t>
    <rPh sb="0" eb="1">
      <t>ヒョ</t>
    </rPh>
    <phoneticPr fontId="1"/>
  </si>
  <si>
    <t>LED電球_1</t>
    <rPh sb="0" eb="2">
      <t>デンキュ</t>
    </rPh>
    <phoneticPr fontId="1"/>
  </si>
  <si>
    <t>LED電球_2</t>
    <rPh sb="0" eb="2">
      <t>デンキュ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</si>
</sst>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2" fontId="0" fillId="0" borderId="11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11" xfId="1" applyNumberFormat="1" applyFont="1" applyBorder="1">
      <alignment vertical="center"/>
    </xf>
    <xf numFmtId="10" fontId="0" fillId="0" borderId="12" xfId="1" applyNumberFormat="1" applyFont="1" applyBorder="1">
      <alignment vertical="center"/>
    </xf>
    <xf numFmtId="10" fontId="0" fillId="0" borderId="1" xfId="1" applyNumberFormat="1" applyFont="1" applyBorder="1">
      <alignment vertical="center"/>
    </xf>
    <xf numFmtId="10" fontId="0" fillId="0" borderId="6" xfId="1" applyNumberFormat="1" applyFont="1" applyBorder="1">
      <alignment vertical="center"/>
    </xf>
    <xf numFmtId="10" fontId="0" fillId="0" borderId="8" xfId="1" applyNumberFormat="1" applyFont="1" applyBorder="1">
      <alignment vertical="center"/>
    </xf>
    <xf numFmtId="10" fontId="0" fillId="0" borderId="9" xfId="1" applyNumberFormat="1" applyFont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64509316770186"/>
          <c:y val="5.2924285558608543E-2"/>
          <c:w val="0.52143366459627327"/>
          <c:h val="0.81761416070521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実験1!$C$25</c:f>
              <c:strCache>
                <c:ptCount val="1"/>
                <c:pt idx="0">
                  <c:v>電流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実験1!$B$27:$B$39</c:f>
              <c:numCache>
                <c:formatCode>0.00%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実験1!$C$27:$C$39</c:f>
              <c:numCache>
                <c:formatCode>0.00%</c:formatCode>
                <c:ptCount val="13"/>
                <c:pt idx="0">
                  <c:v>0</c:v>
                </c:pt>
                <c:pt idx="1">
                  <c:v>0.33279999999999998</c:v>
                </c:pt>
                <c:pt idx="2">
                  <c:v>0.40479999999999999</c:v>
                </c:pt>
                <c:pt idx="3">
                  <c:v>0.52639999999999998</c:v>
                </c:pt>
                <c:pt idx="4">
                  <c:v>0.60960000000000003</c:v>
                </c:pt>
                <c:pt idx="5">
                  <c:v>0.68799999999999994</c:v>
                </c:pt>
                <c:pt idx="6">
                  <c:v>0.76639999999999997</c:v>
                </c:pt>
                <c:pt idx="7">
                  <c:v>0.83040000000000003</c:v>
                </c:pt>
                <c:pt idx="8">
                  <c:v>0.88480000000000003</c:v>
                </c:pt>
                <c:pt idx="9">
                  <c:v>0.9456</c:v>
                </c:pt>
                <c:pt idx="10">
                  <c:v>0.97439999999999993</c:v>
                </c:pt>
                <c:pt idx="11">
                  <c:v>1</c:v>
                </c:pt>
                <c:pt idx="12">
                  <c:v>1.0256000000000001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A-D146-BE5E-E2A430471B84}"/>
            </c:ext>
          </c:extLst>
        </c:ser>
        <c:ser>
          <c:idx val="1"/>
          <c:order val="1"/>
          <c:tx>
            <c:strRef>
              <c:f>実験1!$D$25</c:f>
              <c:strCache>
                <c:ptCount val="1"/>
                <c:pt idx="0">
                  <c:v>消費電力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実験1!$B$27:$B$39</c:f>
              <c:numCache>
                <c:formatCode>0.00%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実験1!$D$27:$D$39</c:f>
              <c:numCache>
                <c:formatCode>0.00%</c:formatCode>
                <c:ptCount val="13"/>
                <c:pt idx="0">
                  <c:v>0</c:v>
                </c:pt>
                <c:pt idx="1">
                  <c:v>3.3280000000000004E-2</c:v>
                </c:pt>
                <c:pt idx="2">
                  <c:v>8.0960000000000004E-2</c:v>
                </c:pt>
                <c:pt idx="3">
                  <c:v>0.15792</c:v>
                </c:pt>
                <c:pt idx="4">
                  <c:v>0.24384</c:v>
                </c:pt>
                <c:pt idx="5">
                  <c:v>0.34399999999999997</c:v>
                </c:pt>
                <c:pt idx="6">
                  <c:v>0.45983999999999997</c:v>
                </c:pt>
                <c:pt idx="7">
                  <c:v>0.58128000000000002</c:v>
                </c:pt>
                <c:pt idx="8">
                  <c:v>0.70784000000000002</c:v>
                </c:pt>
                <c:pt idx="9">
                  <c:v>0.85104000000000002</c:v>
                </c:pt>
                <c:pt idx="10">
                  <c:v>0.92567999999999995</c:v>
                </c:pt>
                <c:pt idx="11">
                  <c:v>1</c:v>
                </c:pt>
                <c:pt idx="12">
                  <c:v>1.0768800000000001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A-D146-BE5E-E2A430471B84}"/>
            </c:ext>
          </c:extLst>
        </c:ser>
        <c:ser>
          <c:idx val="2"/>
          <c:order val="2"/>
          <c:tx>
            <c:strRef>
              <c:f>実験1!$E$25</c:f>
              <c:strCache>
                <c:ptCount val="1"/>
                <c:pt idx="0">
                  <c:v>照度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実験1!$B$27:$B$39</c:f>
              <c:numCache>
                <c:formatCode>0.00%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実験1!$E$27:$E$39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6.4935064935064935E-4</c:v>
                </c:pt>
                <c:pt idx="3">
                  <c:v>7.1428571428571435E-3</c:v>
                </c:pt>
                <c:pt idx="4">
                  <c:v>2.7922077922077921E-2</c:v>
                </c:pt>
                <c:pt idx="5">
                  <c:v>7.2727272727272724E-2</c:v>
                </c:pt>
                <c:pt idx="6">
                  <c:v>0.16103896103896104</c:v>
                </c:pt>
                <c:pt idx="7">
                  <c:v>0.2844155844155844</c:v>
                </c:pt>
                <c:pt idx="8">
                  <c:v>0.45454545454545453</c:v>
                </c:pt>
                <c:pt idx="9">
                  <c:v>0.69610389610389611</c:v>
                </c:pt>
                <c:pt idx="10">
                  <c:v>0.83116883116883122</c:v>
                </c:pt>
                <c:pt idx="11">
                  <c:v>1</c:v>
                </c:pt>
                <c:pt idx="12">
                  <c:v>1.1649350649350649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A-D146-BE5E-E2A430471B84}"/>
            </c:ext>
          </c:extLst>
        </c:ser>
        <c:ser>
          <c:idx val="3"/>
          <c:order val="3"/>
          <c:tx>
            <c:strRef>
              <c:f>実験1!$F$25</c:f>
              <c:strCache>
                <c:ptCount val="1"/>
                <c:pt idx="0">
                  <c:v>全光束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実験1!$B$27:$B$39</c:f>
              <c:numCache>
                <c:formatCode>0.00%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実験1!$F$27:$F$39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6.4935064935064924E-4</c:v>
                </c:pt>
                <c:pt idx="3">
                  <c:v>7.1428571428571426E-3</c:v>
                </c:pt>
                <c:pt idx="4">
                  <c:v>2.7922077922077914E-2</c:v>
                </c:pt>
                <c:pt idx="5">
                  <c:v>7.272727272727271E-2</c:v>
                </c:pt>
                <c:pt idx="6">
                  <c:v>0.16103896103896104</c:v>
                </c:pt>
                <c:pt idx="7">
                  <c:v>0.28441558441558434</c:v>
                </c:pt>
                <c:pt idx="8">
                  <c:v>0.45454545454545447</c:v>
                </c:pt>
                <c:pt idx="9">
                  <c:v>0.696103896103896</c:v>
                </c:pt>
                <c:pt idx="10">
                  <c:v>0.831168831168831</c:v>
                </c:pt>
                <c:pt idx="11">
                  <c:v>1</c:v>
                </c:pt>
                <c:pt idx="12">
                  <c:v>1.1649350649350649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AA-D146-BE5E-E2A430471B84}"/>
            </c:ext>
          </c:extLst>
        </c:ser>
        <c:ser>
          <c:idx val="4"/>
          <c:order val="4"/>
          <c:tx>
            <c:strRef>
              <c:f>実験1!$G$25</c:f>
              <c:strCache>
                <c:ptCount val="1"/>
                <c:pt idx="0">
                  <c:v>ランプ効率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実験1!$B$27:$B$39</c:f>
              <c:numCache>
                <c:formatCode>0.00%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実験1!$G$27:$G$39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8.0206354909912216E-3</c:v>
                </c:pt>
                <c:pt idx="3">
                  <c:v>4.5230858300767111E-2</c:v>
                </c:pt>
                <c:pt idx="4">
                  <c:v>0.11450983399802293</c:v>
                </c:pt>
                <c:pt idx="5">
                  <c:v>0.21141649048625785</c:v>
                </c:pt>
                <c:pt idx="6">
                  <c:v>0.35020650887039201</c:v>
                </c:pt>
                <c:pt idx="7">
                  <c:v>0.48929188070393675</c:v>
                </c:pt>
                <c:pt idx="8">
                  <c:v>0.6421584744369554</c:v>
                </c:pt>
                <c:pt idx="9">
                  <c:v>0.81794498038152852</c:v>
                </c:pt>
                <c:pt idx="10">
                  <c:v>0.89790082012016148</c:v>
                </c:pt>
                <c:pt idx="11">
                  <c:v>1</c:v>
                </c:pt>
                <c:pt idx="12">
                  <c:v>1.0817686881872306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AA-D146-BE5E-E2A430471B84}"/>
            </c:ext>
          </c:extLst>
        </c:ser>
        <c:ser>
          <c:idx val="5"/>
          <c:order val="5"/>
          <c:tx>
            <c:strRef>
              <c:f>実験1!$H$25</c:f>
              <c:strCache>
                <c:ptCount val="1"/>
                <c:pt idx="0">
                  <c:v>フィラメント抵抗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実験1!$B$27:$B$39</c:f>
              <c:numCache>
                <c:formatCode>0.00%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実験1!$H$27:$H$39</c:f>
              <c:numCache>
                <c:formatCode>0.00%</c:formatCode>
                <c:ptCount val="13"/>
                <c:pt idx="0">
                  <c:v>0</c:v>
                </c:pt>
                <c:pt idx="1">
                  <c:v>0.30048076923076927</c:v>
                </c:pt>
                <c:pt idx="2">
                  <c:v>0.49407114624505927</c:v>
                </c:pt>
                <c:pt idx="3">
                  <c:v>0.56990881458966558</c:v>
                </c:pt>
                <c:pt idx="4">
                  <c:v>0.65616797900262469</c:v>
                </c:pt>
                <c:pt idx="5">
                  <c:v>0.7267441860465117</c:v>
                </c:pt>
                <c:pt idx="6">
                  <c:v>0.78288100208768274</c:v>
                </c:pt>
                <c:pt idx="7">
                  <c:v>0.84296724470134876</c:v>
                </c:pt>
                <c:pt idx="8">
                  <c:v>0.90415913200723319</c:v>
                </c:pt>
                <c:pt idx="9">
                  <c:v>0.95177664974619292</c:v>
                </c:pt>
                <c:pt idx="10">
                  <c:v>0.97495894909688019</c:v>
                </c:pt>
                <c:pt idx="11">
                  <c:v>1</c:v>
                </c:pt>
                <c:pt idx="12">
                  <c:v>1.0237909516380657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AA-D146-BE5E-E2A43047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04591"/>
        <c:axId val="220270431"/>
      </c:scatterChart>
      <c:valAx>
        <c:axId val="218904591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270431"/>
        <c:crosses val="autoZero"/>
        <c:crossBetween val="midCat"/>
      </c:valAx>
      <c:valAx>
        <c:axId val="22027043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A</a:t>
                </a:r>
              </a:p>
              <a:p>
                <a:pPr>
                  <a:defRPr/>
                </a:pPr>
                <a:r>
                  <a:rPr lang="ja-JP" altLang="en-US"/>
                  <a:t>消費電力</a:t>
                </a:r>
                <a:r>
                  <a:rPr lang="en-US" altLang="ja-JP"/>
                  <a:t>W</a:t>
                </a:r>
              </a:p>
              <a:p>
                <a:pPr>
                  <a:defRPr/>
                </a:pPr>
                <a:r>
                  <a:rPr lang="ja-JP" altLang="en-US"/>
                  <a:t>照度</a:t>
                </a:r>
                <a:r>
                  <a:rPr lang="en-US" altLang="ja-JP"/>
                  <a:t>E</a:t>
                </a:r>
              </a:p>
              <a:p>
                <a:pPr>
                  <a:defRPr/>
                </a:pPr>
                <a:r>
                  <a:rPr lang="ja-JP" altLang="en-US"/>
                  <a:t>全光束</a:t>
                </a:r>
                <a:r>
                  <a:rPr lang="en-US" altLang="ja-JP"/>
                  <a:t>F</a:t>
                </a:r>
              </a:p>
              <a:p>
                <a:pPr>
                  <a:defRPr/>
                </a:pPr>
                <a:r>
                  <a:rPr lang="ja-JP" altLang="en-US"/>
                  <a:t>卵黄効率</a:t>
                </a:r>
                <a:r>
                  <a:rPr lang="en-US" altLang="ja-JP"/>
                  <a:t>η</a:t>
                </a:r>
              </a:p>
              <a:p>
                <a:pPr>
                  <a:defRPr/>
                </a:pPr>
                <a:r>
                  <a:rPr lang="ja-JP" altLang="en-US"/>
                  <a:t>フィラメント抵抗</a:t>
                </a:r>
                <a:r>
                  <a:rPr lang="en-US" altLang="ja-JP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90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321777486147566"/>
          <c:w val="0.87755796150481191"/>
          <c:h val="0.691605059784193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実験1!$B$6:$B$18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実験1!$C$6:$C$18</c:f>
              <c:numCache>
                <c:formatCode>General</c:formatCode>
                <c:ptCount val="13"/>
                <c:pt idx="0">
                  <c:v>0</c:v>
                </c:pt>
                <c:pt idx="1">
                  <c:v>0.20799999999999999</c:v>
                </c:pt>
                <c:pt idx="2">
                  <c:v>0.253</c:v>
                </c:pt>
                <c:pt idx="3">
                  <c:v>0.32900000000000001</c:v>
                </c:pt>
                <c:pt idx="4">
                  <c:v>0.38100000000000001</c:v>
                </c:pt>
                <c:pt idx="5" formatCode="0.000">
                  <c:v>0.43</c:v>
                </c:pt>
                <c:pt idx="6">
                  <c:v>0.47899999999999998</c:v>
                </c:pt>
                <c:pt idx="7">
                  <c:v>0.51900000000000002</c:v>
                </c:pt>
                <c:pt idx="8">
                  <c:v>0.55300000000000005</c:v>
                </c:pt>
                <c:pt idx="9">
                  <c:v>0.59099999999999997</c:v>
                </c:pt>
                <c:pt idx="10">
                  <c:v>0.60899999999999999</c:v>
                </c:pt>
                <c:pt idx="11">
                  <c:v>0.625</c:v>
                </c:pt>
                <c:pt idx="12">
                  <c:v>0.64100000000000001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F-3742-A17D-2E9782BA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0991"/>
        <c:axId val="171863615"/>
      </c:scatterChart>
      <c:valAx>
        <c:axId val="16977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63615"/>
        <c:crosses val="autoZero"/>
        <c:crossBetween val="midCat"/>
      </c:valAx>
      <c:valAx>
        <c:axId val="171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7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実験1!$B$6:$B$18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実験1!$D$6:$D$18</c:f>
              <c:numCache>
                <c:formatCode>0.00</c:formatCode>
                <c:ptCount val="13"/>
                <c:pt idx="0">
                  <c:v>0</c:v>
                </c:pt>
                <c:pt idx="1">
                  <c:v>2.08</c:v>
                </c:pt>
                <c:pt idx="2">
                  <c:v>5.0600000000000005</c:v>
                </c:pt>
                <c:pt idx="3">
                  <c:v>9.870000000000001</c:v>
                </c:pt>
                <c:pt idx="4">
                  <c:v>15.24</c:v>
                </c:pt>
                <c:pt idx="5">
                  <c:v>21.5</c:v>
                </c:pt>
                <c:pt idx="6">
                  <c:v>28.74</c:v>
                </c:pt>
                <c:pt idx="7">
                  <c:v>36.33</c:v>
                </c:pt>
                <c:pt idx="8">
                  <c:v>44.24</c:v>
                </c:pt>
                <c:pt idx="9">
                  <c:v>53.19</c:v>
                </c:pt>
                <c:pt idx="10">
                  <c:v>57.854999999999997</c:v>
                </c:pt>
                <c:pt idx="11">
                  <c:v>62.5</c:v>
                </c:pt>
                <c:pt idx="12">
                  <c:v>67.305000000000007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D-AC49-B754-EE9D9233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75951"/>
        <c:axId val="224417743"/>
      </c:scatterChart>
      <c:valAx>
        <c:axId val="2249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417743"/>
        <c:crosses val="autoZero"/>
        <c:crossBetween val="midCat"/>
      </c:valAx>
      <c:valAx>
        <c:axId val="2244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9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実験1!$B$6:$B$18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実験1!$E$6:$E$18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1.1000000000000001</c:v>
                </c:pt>
                <c:pt idx="4">
                  <c:v>4.3</c:v>
                </c:pt>
                <c:pt idx="5">
                  <c:v>11.2</c:v>
                </c:pt>
                <c:pt idx="6">
                  <c:v>24.8</c:v>
                </c:pt>
                <c:pt idx="7">
                  <c:v>43.8</c:v>
                </c:pt>
                <c:pt idx="8" formatCode="0.0">
                  <c:v>70</c:v>
                </c:pt>
                <c:pt idx="9">
                  <c:v>107.2</c:v>
                </c:pt>
                <c:pt idx="10" formatCode="0.0">
                  <c:v>128</c:v>
                </c:pt>
                <c:pt idx="11" formatCode="0.0">
                  <c:v>154</c:v>
                </c:pt>
                <c:pt idx="12">
                  <c:v>179.4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5-B446-ABC8-0665705B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52319"/>
        <c:axId val="225670847"/>
      </c:scatterChart>
      <c:valAx>
        <c:axId val="22105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670847"/>
        <c:crosses val="autoZero"/>
        <c:crossBetween val="midCat"/>
      </c:valAx>
      <c:valAx>
        <c:axId val="2256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105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実験1!$B$6:$B$18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実験1!$F$6:$F$18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0.5112676056338028</c:v>
                </c:pt>
                <c:pt idx="3">
                  <c:v>5.6239436619718317</c:v>
                </c:pt>
                <c:pt idx="4">
                  <c:v>21.984507042253519</c:v>
                </c:pt>
                <c:pt idx="5">
                  <c:v>57.261971830985907</c:v>
                </c:pt>
                <c:pt idx="6">
                  <c:v>126.79436619718311</c:v>
                </c:pt>
                <c:pt idx="7">
                  <c:v>223.93521126760561</c:v>
                </c:pt>
                <c:pt idx="8">
                  <c:v>357.88732394366195</c:v>
                </c:pt>
                <c:pt idx="9">
                  <c:v>548.07887323943658</c:v>
                </c:pt>
                <c:pt idx="10">
                  <c:v>654.42253521126759</c:v>
                </c:pt>
                <c:pt idx="11">
                  <c:v>787.35211267605644</c:v>
                </c:pt>
                <c:pt idx="12">
                  <c:v>917.21408450704234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9-8945-A3BF-6D99CB06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06095"/>
        <c:axId val="224239631"/>
      </c:scatterChart>
      <c:valAx>
        <c:axId val="2184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239631"/>
        <c:crosses val="autoZero"/>
        <c:crossBetween val="midCat"/>
      </c:valAx>
      <c:valAx>
        <c:axId val="2242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4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893744531933506"/>
          <c:y val="0.26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実験1!$B$6:$B$18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実験1!$G$6:$G$18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0.10104102878138395</c:v>
                </c:pt>
                <c:pt idx="3">
                  <c:v>0.56980178946016524</c:v>
                </c:pt>
                <c:pt idx="4">
                  <c:v>1.442552955528446</c:v>
                </c:pt>
                <c:pt idx="5">
                  <c:v>2.6633475270226001</c:v>
                </c:pt>
                <c:pt idx="6">
                  <c:v>4.4117733541121478</c:v>
                </c:pt>
                <c:pt idx="7">
                  <c:v>6.1639199357997692</c:v>
                </c:pt>
                <c:pt idx="8">
                  <c:v>8.0896773043323229</c:v>
                </c:pt>
                <c:pt idx="9">
                  <c:v>10.304171333698752</c:v>
                </c:pt>
                <c:pt idx="10">
                  <c:v>11.311425723122765</c:v>
                </c:pt>
                <c:pt idx="11">
                  <c:v>12.597633802816903</c:v>
                </c:pt>
                <c:pt idx="12">
                  <c:v>13.627725793136353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AA43-850D-E32F50A2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0591"/>
        <c:axId val="222881263"/>
      </c:scatterChart>
      <c:valAx>
        <c:axId val="2863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881263"/>
        <c:crosses val="autoZero"/>
        <c:crossBetween val="midCat"/>
      </c:valAx>
      <c:valAx>
        <c:axId val="2228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30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実験1!$B$6:$B$18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実験1!$H$6:$H$18</c:f>
              <c:numCache>
                <c:formatCode>0.00</c:formatCode>
                <c:ptCount val="13"/>
                <c:pt idx="0">
                  <c:v>0</c:v>
                </c:pt>
                <c:pt idx="1">
                  <c:v>48.07692307692308</c:v>
                </c:pt>
                <c:pt idx="2">
                  <c:v>79.051383399209485</c:v>
                </c:pt>
                <c:pt idx="3">
                  <c:v>91.1854103343465</c:v>
                </c:pt>
                <c:pt idx="4">
                  <c:v>104.98687664041995</c:v>
                </c:pt>
                <c:pt idx="5">
                  <c:v>116.27906976744187</c:v>
                </c:pt>
                <c:pt idx="6">
                  <c:v>125.26096033402924</c:v>
                </c:pt>
                <c:pt idx="7">
                  <c:v>134.8747591522158</c:v>
                </c:pt>
                <c:pt idx="8">
                  <c:v>144.66546112115731</c:v>
                </c:pt>
                <c:pt idx="9">
                  <c:v>152.28426395939087</c:v>
                </c:pt>
                <c:pt idx="10">
                  <c:v>155.99343185550083</c:v>
                </c:pt>
                <c:pt idx="11">
                  <c:v>160</c:v>
                </c:pt>
                <c:pt idx="12">
                  <c:v>163.80655226209049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D-F347-8AEA-FA9FC29A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6927"/>
        <c:axId val="222057823"/>
      </c:scatterChart>
      <c:valAx>
        <c:axId val="2863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57823"/>
        <c:crosses val="autoZero"/>
        <c:crossBetween val="midCat"/>
      </c:valAx>
      <c:valAx>
        <c:axId val="2220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30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8135073395429411"/>
                  <c:y val="8.1503403468538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実験1!$B$64:$B$73</c:f>
              <c:numCache>
                <c:formatCode>General</c:formatCode>
                <c:ptCount val="10"/>
                <c:pt idx="0">
                  <c:v>-0.69897000433601875</c:v>
                </c:pt>
                <c:pt idx="1">
                  <c:v>-0.52287874528033762</c:v>
                </c:pt>
                <c:pt idx="2">
                  <c:v>-0.3979400086720376</c:v>
                </c:pt>
                <c:pt idx="3">
                  <c:v>-0.3010299956639812</c:v>
                </c:pt>
                <c:pt idx="4">
                  <c:v>-0.22184874961635639</c:v>
                </c:pt>
                <c:pt idx="5">
                  <c:v>-0.15490195998574319</c:v>
                </c:pt>
                <c:pt idx="6">
                  <c:v>-9.6910013008056392E-2</c:v>
                </c:pt>
                <c:pt idx="7">
                  <c:v>-4.5757490560675115E-2</c:v>
                </c:pt>
                <c:pt idx="8">
                  <c:v>-2.2276394711152253E-2</c:v>
                </c:pt>
                <c:pt idx="9">
                  <c:v>0</c:v>
                </c:pt>
              </c:numCache>
            </c:numRef>
          </c:xVal>
          <c:yVal>
            <c:numRef>
              <c:f>実験1!$C$64:$C$73</c:f>
              <c:numCache>
                <c:formatCode>General</c:formatCode>
                <c:ptCount val="10"/>
                <c:pt idx="0">
                  <c:v>-0.39275949616825728</c:v>
                </c:pt>
                <c:pt idx="1">
                  <c:v>-0.27868411939410093</c:v>
                </c:pt>
                <c:pt idx="2">
                  <c:v>-0.21495504166845589</c:v>
                </c:pt>
                <c:pt idx="3">
                  <c:v>-0.16241156176448873</c:v>
                </c:pt>
                <c:pt idx="4">
                  <c:v>-0.11554450392951202</c:v>
                </c:pt>
                <c:pt idx="5">
                  <c:v>-8.0712659495617359E-2</c:v>
                </c:pt>
                <c:pt idx="6">
                  <c:v>-5.3154886039376945E-2</c:v>
                </c:pt>
                <c:pt idx="7">
                  <c:v>-2.4292536462819855E-2</c:v>
                </c:pt>
                <c:pt idx="8">
                  <c:v>-1.1262724711199894E-2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8-E443-9CF2-8ADE42F7F5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9345037730743873"/>
                  <c:y val="0.18994193486643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実験1!$B$64:$B$73</c:f>
              <c:numCache>
                <c:formatCode>General</c:formatCode>
                <c:ptCount val="10"/>
                <c:pt idx="0">
                  <c:v>-0.69897000433601875</c:v>
                </c:pt>
                <c:pt idx="1">
                  <c:v>-0.52287874528033762</c:v>
                </c:pt>
                <c:pt idx="2">
                  <c:v>-0.3979400086720376</c:v>
                </c:pt>
                <c:pt idx="3">
                  <c:v>-0.3010299956639812</c:v>
                </c:pt>
                <c:pt idx="4">
                  <c:v>-0.22184874961635639</c:v>
                </c:pt>
                <c:pt idx="5">
                  <c:v>-0.15490195998574319</c:v>
                </c:pt>
                <c:pt idx="6">
                  <c:v>-9.6910013008056392E-2</c:v>
                </c:pt>
                <c:pt idx="7">
                  <c:v>-4.5757490560675115E-2</c:v>
                </c:pt>
                <c:pt idx="8">
                  <c:v>-2.2276394711152253E-2</c:v>
                </c:pt>
                <c:pt idx="9">
                  <c:v>0</c:v>
                </c:pt>
              </c:numCache>
            </c:numRef>
          </c:xVal>
          <c:yVal>
            <c:numRef>
              <c:f>実験1!$D$64:$D$73</c:f>
              <c:numCache>
                <c:formatCode>General</c:formatCode>
                <c:ptCount val="10"/>
                <c:pt idx="0">
                  <c:v>-1.091729500504276</c:v>
                </c:pt>
                <c:pt idx="1">
                  <c:v>-0.80156286467443849</c:v>
                </c:pt>
                <c:pt idx="2">
                  <c:v>-0.61289505034049352</c:v>
                </c:pt>
                <c:pt idx="3">
                  <c:v>-0.46344155742846993</c:v>
                </c:pt>
                <c:pt idx="4">
                  <c:v>-0.33739325354586841</c:v>
                </c:pt>
                <c:pt idx="5">
                  <c:v>-0.23561461948136053</c:v>
                </c:pt>
                <c:pt idx="6">
                  <c:v>-0.15006489904743336</c:v>
                </c:pt>
                <c:pt idx="7">
                  <c:v>-7.0050027023494971E-2</c:v>
                </c:pt>
                <c:pt idx="8">
                  <c:v>-3.3539119422352125E-2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8-E443-9CF2-8ADE42F7F51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実験1!$B$64:$B$73</c:f>
              <c:numCache>
                <c:formatCode>General</c:formatCode>
                <c:ptCount val="10"/>
                <c:pt idx="0">
                  <c:v>-0.69897000433601875</c:v>
                </c:pt>
                <c:pt idx="1">
                  <c:v>-0.52287874528033762</c:v>
                </c:pt>
                <c:pt idx="2">
                  <c:v>-0.3979400086720376</c:v>
                </c:pt>
                <c:pt idx="3">
                  <c:v>-0.3010299956639812</c:v>
                </c:pt>
                <c:pt idx="4">
                  <c:v>-0.22184874961635639</c:v>
                </c:pt>
                <c:pt idx="5">
                  <c:v>-0.15490195998574319</c:v>
                </c:pt>
                <c:pt idx="6">
                  <c:v>-9.6910013008056392E-2</c:v>
                </c:pt>
                <c:pt idx="7">
                  <c:v>-4.5757490560675115E-2</c:v>
                </c:pt>
                <c:pt idx="8">
                  <c:v>-2.2276394711152253E-2</c:v>
                </c:pt>
                <c:pt idx="9">
                  <c:v>0</c:v>
                </c:pt>
              </c:numCache>
            </c:numRef>
          </c:xVal>
          <c:yVal>
            <c:numRef>
              <c:f>実験1!$E$64:$E$73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8-E443-9CF2-8ADE42F7F51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81419262305568663"/>
                  <c:y val="0.57395539860588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実験1!$B$64:$B$73</c:f>
              <c:numCache>
                <c:formatCode>General</c:formatCode>
                <c:ptCount val="10"/>
                <c:pt idx="0">
                  <c:v>-0.69897000433601875</c:v>
                </c:pt>
                <c:pt idx="1">
                  <c:v>-0.52287874528033762</c:v>
                </c:pt>
                <c:pt idx="2">
                  <c:v>-0.3979400086720376</c:v>
                </c:pt>
                <c:pt idx="3">
                  <c:v>-0.3010299956639812</c:v>
                </c:pt>
                <c:pt idx="4">
                  <c:v>-0.22184874961635639</c:v>
                </c:pt>
                <c:pt idx="5">
                  <c:v>-0.15490195998574319</c:v>
                </c:pt>
                <c:pt idx="6">
                  <c:v>-9.6910013008056392E-2</c:v>
                </c:pt>
                <c:pt idx="7">
                  <c:v>-4.5757490560675115E-2</c:v>
                </c:pt>
                <c:pt idx="8">
                  <c:v>-2.2276394711152253E-2</c:v>
                </c:pt>
                <c:pt idx="9">
                  <c:v>0</c:v>
                </c:pt>
              </c:numCache>
            </c:numRef>
          </c:xVal>
          <c:yVal>
            <c:numRef>
              <c:f>実験1!$F$64:$F$73</c:f>
              <c:numCache>
                <c:formatCode>General</c:formatCode>
                <c:ptCount val="10"/>
                <c:pt idx="0">
                  <c:v>-3.1875207208364631</c:v>
                </c:pt>
                <c:pt idx="1">
                  <c:v>-2.1461280356782382</c:v>
                </c:pt>
                <c:pt idx="2">
                  <c:v>-1.5540522652568767</c:v>
                </c:pt>
                <c:pt idx="3">
                  <c:v>-1.1383026981662816</c:v>
                </c:pt>
                <c:pt idx="4">
                  <c:v>-0.79306904001024681</c:v>
                </c:pt>
                <c:pt idx="5">
                  <c:v>-0.54604661033236368</c:v>
                </c:pt>
                <c:pt idx="6">
                  <c:v>-0.34242268082220628</c:v>
                </c:pt>
                <c:pt idx="7">
                  <c:v>-0.15732593547971191</c:v>
                </c:pt>
                <c:pt idx="8">
                  <c:v>-8.0310751188594792E-2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8-E443-9CF2-8ADE42F7F51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9172185682841811"/>
                  <c:y val="0.3813697408824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実験1!$B$64:$B$73</c:f>
              <c:numCache>
                <c:formatCode>General</c:formatCode>
                <c:ptCount val="10"/>
                <c:pt idx="0">
                  <c:v>-0.69897000433601875</c:v>
                </c:pt>
                <c:pt idx="1">
                  <c:v>-0.52287874528033762</c:v>
                </c:pt>
                <c:pt idx="2">
                  <c:v>-0.3979400086720376</c:v>
                </c:pt>
                <c:pt idx="3">
                  <c:v>-0.3010299956639812</c:v>
                </c:pt>
                <c:pt idx="4">
                  <c:v>-0.22184874961635639</c:v>
                </c:pt>
                <c:pt idx="5">
                  <c:v>-0.15490195998574319</c:v>
                </c:pt>
                <c:pt idx="6">
                  <c:v>-9.6910013008056392E-2</c:v>
                </c:pt>
                <c:pt idx="7">
                  <c:v>-4.5757490560675115E-2</c:v>
                </c:pt>
                <c:pt idx="8">
                  <c:v>-2.2276394711152253E-2</c:v>
                </c:pt>
                <c:pt idx="9">
                  <c:v>0</c:v>
                </c:pt>
              </c:numCache>
            </c:numRef>
          </c:xVal>
          <c:yVal>
            <c:numRef>
              <c:f>実験1!$G$64:$G$73</c:f>
              <c:numCache>
                <c:formatCode>General</c:formatCode>
                <c:ptCount val="10"/>
                <c:pt idx="0">
                  <c:v>-2.0957912203321869</c:v>
                </c:pt>
                <c:pt idx="1">
                  <c:v>-1.3445651710037996</c:v>
                </c:pt>
                <c:pt idx="2">
                  <c:v>-0.94115721491638316</c:v>
                </c:pt>
                <c:pt idx="3">
                  <c:v>-0.67486114073781167</c:v>
                </c:pt>
                <c:pt idx="4">
                  <c:v>-0.4556757864643784</c:v>
                </c:pt>
                <c:pt idx="5">
                  <c:v>-0.31043199085100309</c:v>
                </c:pt>
                <c:pt idx="6">
                  <c:v>-0.19235778177477289</c:v>
                </c:pt>
                <c:pt idx="7">
                  <c:v>-8.7275908456216911E-2</c:v>
                </c:pt>
                <c:pt idx="8">
                  <c:v>-4.6771631766242647E-2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8-E443-9CF2-8ADE42F7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86575"/>
        <c:axId val="672072959"/>
      </c:scatterChart>
      <c:valAx>
        <c:axId val="6743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072959"/>
        <c:crosses val="autoZero"/>
        <c:crossBetween val="midCat"/>
      </c:valAx>
      <c:valAx>
        <c:axId val="6720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38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実験3!$B$3</c:f>
              <c:strCache>
                <c:ptCount val="1"/>
                <c:pt idx="0">
                  <c:v>LED電球_1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実験3!$A$4:$A$7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実験3!$B$4:$B$7</c:f>
              <c:numCache>
                <c:formatCode>General</c:formatCode>
                <c:ptCount val="4"/>
                <c:pt idx="0">
                  <c:v>404</c:v>
                </c:pt>
                <c:pt idx="1">
                  <c:v>106</c:v>
                </c:pt>
                <c:pt idx="2">
                  <c:v>53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1-DF43-9FF2-9FFC15E8084D}"/>
            </c:ext>
          </c:extLst>
        </c:ser>
        <c:ser>
          <c:idx val="1"/>
          <c:order val="1"/>
          <c:tx>
            <c:strRef>
              <c:f>実験3!$C$3</c:f>
              <c:strCache>
                <c:ptCount val="1"/>
                <c:pt idx="0">
                  <c:v>LED電球_2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実験3!$A$4:$A$7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実験3!$C$4:$C$7</c:f>
              <c:numCache>
                <c:formatCode>General</c:formatCode>
                <c:ptCount val="4"/>
                <c:pt idx="0">
                  <c:v>92</c:v>
                </c:pt>
                <c:pt idx="1">
                  <c:v>27</c:v>
                </c:pt>
                <c:pt idx="2">
                  <c:v>14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1-DF43-9FF2-9FFC15E8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91807"/>
        <c:axId val="1900188799"/>
      </c:scatterChart>
      <c:valAx>
        <c:axId val="19649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 </a:t>
                </a:r>
                <a:r>
                  <a:rPr lang="en" altLang="ja-JP"/>
                  <a:t>l[cm]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188799"/>
        <c:crosses val="autoZero"/>
        <c:crossBetween val="midCat"/>
      </c:valAx>
      <c:valAx>
        <c:axId val="19001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E[lx]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499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249576</xdr:rowOff>
    </xdr:from>
    <xdr:to>
      <xdr:col>7</xdr:col>
      <xdr:colOff>272815</xdr:colOff>
      <xdr:row>60</xdr:row>
      <xdr:rowOff>46898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F94652-06AA-544E-8BF3-3806BAA5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186765</xdr:colOff>
      <xdr:row>16</xdr:row>
      <xdr:rowOff>203518</xdr:rowOff>
    </xdr:from>
    <xdr:to>
      <xdr:col>12</xdr:col>
      <xdr:colOff>936037</xdr:colOff>
      <xdr:row>27</xdr:row>
      <xdr:rowOff>105820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C30A3A8-5BEF-8948-A061-ADDB0404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418216</xdr:colOff>
      <xdr:row>20</xdr:row>
      <xdr:rowOff>8243</xdr:rowOff>
    </xdr:from>
    <xdr:to>
      <xdr:col>13</xdr:col>
      <xdr:colOff>214988</xdr:colOff>
      <xdr:row>30</xdr:row>
      <xdr:rowOff>181354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69C7DC1-E781-B649-B5E3-DDD543AA5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61219</xdr:colOff>
      <xdr:row>20</xdr:row>
      <xdr:rowOff>11058</xdr:rowOff>
    </xdr:from>
    <xdr:to>
      <xdr:col>13</xdr:col>
      <xdr:colOff>814019</xdr:colOff>
      <xdr:row>30</xdr:row>
      <xdr:rowOff>212391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094F218-EDCB-A441-8A72-3B1787BA2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549642</xdr:colOff>
      <xdr:row>20</xdr:row>
      <xdr:rowOff>63168</xdr:rowOff>
    </xdr:from>
    <xdr:to>
      <xdr:col>14</xdr:col>
      <xdr:colOff>335347</xdr:colOff>
      <xdr:row>30</xdr:row>
      <xdr:rowOff>236278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7FF594F-4BA0-FA4C-AE97-D8AF12B73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276135</xdr:colOff>
      <xdr:row>20</xdr:row>
      <xdr:rowOff>100659</xdr:rowOff>
    </xdr:from>
    <xdr:to>
      <xdr:col>15</xdr:col>
      <xdr:colOff>59488</xdr:colOff>
      <xdr:row>31</xdr:row>
      <xdr:rowOff>21637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01C5EB8-F500-7C45-8430-86F09555C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784413</xdr:colOff>
      <xdr:row>20</xdr:row>
      <xdr:rowOff>184703</xdr:rowOff>
    </xdr:from>
    <xdr:to>
      <xdr:col>15</xdr:col>
      <xdr:colOff>559050</xdr:colOff>
      <xdr:row>31</xdr:row>
      <xdr:rowOff>105681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C61A663-979A-F54E-BA15-72564155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168090</xdr:colOff>
      <xdr:row>61</xdr:row>
      <xdr:rowOff>1</xdr:rowOff>
    </xdr:from>
    <xdr:to>
      <xdr:col>14</xdr:col>
      <xdr:colOff>381002</xdr:colOff>
      <xdr:row>83</xdr:row>
      <xdr:rowOff>74707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5B4BC1-972F-1745-A31A-2816AEF07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0</xdr:colOff>
      <xdr:row>30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7BD424-15F7-0443-90AD-8AE718226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4C07-784E-6943-AABF-EA240EA5F4B5}">
  <dimension ref="A1:H96"/>
  <sheetViews>
    <sheetView tabSelected="1" topLeftCell="A44" zoomScale="136" zoomScaleNormal="90" workbookViewId="0">
      <selection activeCell="A24" sqref="A24:H39"/>
    </sheetView>
  </sheetViews>
  <sheetFormatPr baseColWidth="10" defaultRowHeight="20"/>
  <cols>
    <col min="3" max="7" width="13.28515625" bestFit="1" customWidth="1"/>
    <col min="8" max="8" width="16" bestFit="1" customWidth="1"/>
  </cols>
  <sheetData>
    <row r="1" spans="1:8">
      <c r="D1" s="18" t="s">
        <v>30</v>
      </c>
      <c r="E1" t="s">
        <v>31</v>
      </c>
    </row>
    <row r="2" spans="1:8" ht="21" thickBot="1">
      <c r="C2" s="35" t="s">
        <v>12</v>
      </c>
      <c r="D2" s="35"/>
      <c r="E2">
        <v>726</v>
      </c>
      <c r="F2" t="s">
        <v>13</v>
      </c>
    </row>
    <row r="3" spans="1:8">
      <c r="A3" s="23"/>
      <c r="B3" s="24" t="s">
        <v>0</v>
      </c>
      <c r="C3" s="25" t="s">
        <v>1</v>
      </c>
      <c r="D3" s="24" t="s">
        <v>2</v>
      </c>
      <c r="E3" s="25" t="s">
        <v>3</v>
      </c>
      <c r="F3" s="24" t="s">
        <v>4</v>
      </c>
      <c r="G3" s="25" t="s">
        <v>5</v>
      </c>
      <c r="H3" s="26" t="s">
        <v>6</v>
      </c>
    </row>
    <row r="4" spans="1:8" ht="21" thickBot="1">
      <c r="A4" s="22"/>
      <c r="B4" s="19" t="s">
        <v>22</v>
      </c>
      <c r="C4" s="20" t="s">
        <v>23</v>
      </c>
      <c r="D4" s="19" t="s">
        <v>24</v>
      </c>
      <c r="E4" s="20" t="s">
        <v>26</v>
      </c>
      <c r="F4" s="19" t="s">
        <v>27</v>
      </c>
      <c r="G4" s="20" t="s">
        <v>16</v>
      </c>
      <c r="H4" s="21" t="s">
        <v>28</v>
      </c>
    </row>
    <row r="5" spans="1:8" ht="21" thickTop="1">
      <c r="A5" s="9" t="s">
        <v>10</v>
      </c>
      <c r="B5" s="10">
        <v>100</v>
      </c>
      <c r="C5" s="10">
        <v>0.67500000000000004</v>
      </c>
      <c r="D5" s="12">
        <f>B5*C5</f>
        <v>67.5</v>
      </c>
      <c r="E5" s="10">
        <v>142</v>
      </c>
      <c r="F5" s="12">
        <f>$E$2</f>
        <v>726</v>
      </c>
      <c r="G5" s="12">
        <f>F5/D5</f>
        <v>10.755555555555556</v>
      </c>
      <c r="H5" s="15">
        <f>B5/C5</f>
        <v>148.14814814814815</v>
      </c>
    </row>
    <row r="6" spans="1:8">
      <c r="A6" s="36" t="s">
        <v>11</v>
      </c>
      <c r="B6" s="1">
        <v>0</v>
      </c>
      <c r="C6" s="1">
        <v>0</v>
      </c>
      <c r="D6" s="13">
        <f t="shared" ref="D6:D18" si="0">B6*C6</f>
        <v>0</v>
      </c>
      <c r="E6" s="1">
        <v>0</v>
      </c>
      <c r="F6" s="13">
        <f>E6/$E$5*$F$5</f>
        <v>0</v>
      </c>
      <c r="G6" s="13" t="e">
        <f t="shared" ref="G6:G18" si="1">F6/D6</f>
        <v>#DIV/0!</v>
      </c>
      <c r="H6" s="16" t="e">
        <f t="shared" ref="H6:H18" si="2">B6/C6</f>
        <v>#DIV/0!</v>
      </c>
    </row>
    <row r="7" spans="1:8">
      <c r="A7" s="37"/>
      <c r="B7" s="1">
        <v>10</v>
      </c>
      <c r="C7" s="1">
        <v>0.20799999999999999</v>
      </c>
      <c r="D7" s="13">
        <f t="shared" si="0"/>
        <v>2.08</v>
      </c>
      <c r="E7" s="1">
        <v>0</v>
      </c>
      <c r="F7" s="13">
        <f t="shared" ref="F7:F18" si="3">E7/$E$5*$F$5</f>
        <v>0</v>
      </c>
      <c r="G7" s="13">
        <f t="shared" si="1"/>
        <v>0</v>
      </c>
      <c r="H7" s="16">
        <f t="shared" si="2"/>
        <v>48.07692307692308</v>
      </c>
    </row>
    <row r="8" spans="1:8">
      <c r="A8" s="37"/>
      <c r="B8" s="1">
        <v>20</v>
      </c>
      <c r="C8" s="1">
        <v>0.253</v>
      </c>
      <c r="D8" s="13">
        <f t="shared" si="0"/>
        <v>5.0600000000000005</v>
      </c>
      <c r="E8" s="1">
        <v>0.1</v>
      </c>
      <c r="F8" s="13">
        <f t="shared" si="3"/>
        <v>0.5112676056338028</v>
      </c>
      <c r="G8" s="13">
        <f t="shared" si="1"/>
        <v>0.10104102878138395</v>
      </c>
      <c r="H8" s="16">
        <f t="shared" si="2"/>
        <v>79.051383399209485</v>
      </c>
    </row>
    <row r="9" spans="1:8">
      <c r="A9" s="37"/>
      <c r="B9" s="1">
        <v>30</v>
      </c>
      <c r="C9" s="1">
        <v>0.32900000000000001</v>
      </c>
      <c r="D9" s="13">
        <f t="shared" si="0"/>
        <v>9.870000000000001</v>
      </c>
      <c r="E9" s="1">
        <v>1.1000000000000001</v>
      </c>
      <c r="F9" s="13">
        <f t="shared" si="3"/>
        <v>5.6239436619718317</v>
      </c>
      <c r="G9" s="13">
        <f t="shared" si="1"/>
        <v>0.56980178946016524</v>
      </c>
      <c r="H9" s="16">
        <f t="shared" si="2"/>
        <v>91.1854103343465</v>
      </c>
    </row>
    <row r="10" spans="1:8">
      <c r="A10" s="37"/>
      <c r="B10" s="1">
        <v>40</v>
      </c>
      <c r="C10" s="1">
        <v>0.38100000000000001</v>
      </c>
      <c r="D10" s="13">
        <f t="shared" si="0"/>
        <v>15.24</v>
      </c>
      <c r="E10" s="1">
        <v>4.3</v>
      </c>
      <c r="F10" s="13">
        <f t="shared" si="3"/>
        <v>21.984507042253519</v>
      </c>
      <c r="G10" s="13">
        <f t="shared" si="1"/>
        <v>1.442552955528446</v>
      </c>
      <c r="H10" s="16">
        <f t="shared" si="2"/>
        <v>104.98687664041995</v>
      </c>
    </row>
    <row r="11" spans="1:8">
      <c r="A11" s="37"/>
      <c r="B11" s="1">
        <v>50</v>
      </c>
      <c r="C11" s="2">
        <v>0.43</v>
      </c>
      <c r="D11" s="13">
        <f t="shared" si="0"/>
        <v>21.5</v>
      </c>
      <c r="E11" s="1">
        <v>11.2</v>
      </c>
      <c r="F11" s="13">
        <f t="shared" si="3"/>
        <v>57.261971830985907</v>
      </c>
      <c r="G11" s="13">
        <f t="shared" si="1"/>
        <v>2.6633475270226001</v>
      </c>
      <c r="H11" s="16">
        <f t="shared" si="2"/>
        <v>116.27906976744187</v>
      </c>
    </row>
    <row r="12" spans="1:8">
      <c r="A12" s="37"/>
      <c r="B12" s="1">
        <v>60</v>
      </c>
      <c r="C12" s="1">
        <v>0.47899999999999998</v>
      </c>
      <c r="D12" s="13">
        <f t="shared" si="0"/>
        <v>28.74</v>
      </c>
      <c r="E12" s="1">
        <v>24.8</v>
      </c>
      <c r="F12" s="13">
        <f t="shared" si="3"/>
        <v>126.79436619718311</v>
      </c>
      <c r="G12" s="13">
        <f t="shared" si="1"/>
        <v>4.4117733541121478</v>
      </c>
      <c r="H12" s="16">
        <f t="shared" si="2"/>
        <v>125.26096033402924</v>
      </c>
    </row>
    <row r="13" spans="1:8">
      <c r="A13" s="37"/>
      <c r="B13" s="1">
        <v>70</v>
      </c>
      <c r="C13" s="1">
        <v>0.51900000000000002</v>
      </c>
      <c r="D13" s="13">
        <f t="shared" si="0"/>
        <v>36.33</v>
      </c>
      <c r="E13" s="1">
        <v>43.8</v>
      </c>
      <c r="F13" s="13">
        <f t="shared" si="3"/>
        <v>223.93521126760561</v>
      </c>
      <c r="G13" s="13">
        <f t="shared" si="1"/>
        <v>6.1639199357997692</v>
      </c>
      <c r="H13" s="16">
        <f t="shared" si="2"/>
        <v>134.8747591522158</v>
      </c>
    </row>
    <row r="14" spans="1:8">
      <c r="A14" s="37"/>
      <c r="B14" s="1">
        <v>80</v>
      </c>
      <c r="C14" s="1">
        <v>0.55300000000000005</v>
      </c>
      <c r="D14" s="13">
        <f t="shared" si="0"/>
        <v>44.24</v>
      </c>
      <c r="E14" s="3">
        <v>70</v>
      </c>
      <c r="F14" s="13">
        <f t="shared" si="3"/>
        <v>357.88732394366195</v>
      </c>
      <c r="G14" s="13">
        <f t="shared" si="1"/>
        <v>8.0896773043323229</v>
      </c>
      <c r="H14" s="16">
        <f t="shared" si="2"/>
        <v>144.66546112115731</v>
      </c>
    </row>
    <row r="15" spans="1:8">
      <c r="A15" s="37"/>
      <c r="B15" s="1">
        <v>90</v>
      </c>
      <c r="C15" s="1">
        <v>0.59099999999999997</v>
      </c>
      <c r="D15" s="13">
        <f t="shared" si="0"/>
        <v>53.19</v>
      </c>
      <c r="E15" s="1">
        <v>107.2</v>
      </c>
      <c r="F15" s="13">
        <f t="shared" si="3"/>
        <v>548.07887323943658</v>
      </c>
      <c r="G15" s="13">
        <f t="shared" si="1"/>
        <v>10.304171333698752</v>
      </c>
      <c r="H15" s="16">
        <f t="shared" si="2"/>
        <v>152.28426395939087</v>
      </c>
    </row>
    <row r="16" spans="1:8">
      <c r="A16" s="37"/>
      <c r="B16" s="1">
        <v>95</v>
      </c>
      <c r="C16" s="1">
        <v>0.60899999999999999</v>
      </c>
      <c r="D16" s="13">
        <f t="shared" si="0"/>
        <v>57.854999999999997</v>
      </c>
      <c r="E16" s="3">
        <v>128</v>
      </c>
      <c r="F16" s="13">
        <f t="shared" si="3"/>
        <v>654.42253521126759</v>
      </c>
      <c r="G16" s="13">
        <f t="shared" si="1"/>
        <v>11.311425723122765</v>
      </c>
      <c r="H16" s="16">
        <f t="shared" si="2"/>
        <v>155.99343185550083</v>
      </c>
    </row>
    <row r="17" spans="1:8">
      <c r="A17" s="37"/>
      <c r="B17" s="1">
        <v>100</v>
      </c>
      <c r="C17" s="1">
        <v>0.625</v>
      </c>
      <c r="D17" s="13">
        <f t="shared" si="0"/>
        <v>62.5</v>
      </c>
      <c r="E17" s="3">
        <v>154</v>
      </c>
      <c r="F17" s="13">
        <f t="shared" si="3"/>
        <v>787.35211267605644</v>
      </c>
      <c r="G17" s="13">
        <f t="shared" si="1"/>
        <v>12.597633802816903</v>
      </c>
      <c r="H17" s="16">
        <f t="shared" si="2"/>
        <v>160</v>
      </c>
    </row>
    <row r="18" spans="1:8" ht="21" thickBot="1">
      <c r="A18" s="38"/>
      <c r="B18" s="7">
        <v>105</v>
      </c>
      <c r="C18" s="7">
        <v>0.64100000000000001</v>
      </c>
      <c r="D18" s="14">
        <f t="shared" si="0"/>
        <v>67.305000000000007</v>
      </c>
      <c r="E18" s="7">
        <v>179.4</v>
      </c>
      <c r="F18" s="14">
        <f t="shared" si="3"/>
        <v>917.21408450704234</v>
      </c>
      <c r="G18" s="14">
        <f t="shared" si="1"/>
        <v>13.627725793136353</v>
      </c>
      <c r="H18" s="17">
        <f t="shared" si="2"/>
        <v>163.80655226209049</v>
      </c>
    </row>
    <row r="24" spans="1:8" ht="21" thickBot="1">
      <c r="D24" s="18" t="s">
        <v>30</v>
      </c>
      <c r="E24" t="s">
        <v>32</v>
      </c>
    </row>
    <row r="25" spans="1:8">
      <c r="A25" s="23"/>
      <c r="B25" s="44" t="s">
        <v>0</v>
      </c>
      <c r="C25" s="25" t="s">
        <v>1</v>
      </c>
      <c r="D25" s="24" t="s">
        <v>2</v>
      </c>
      <c r="E25" s="25" t="s">
        <v>3</v>
      </c>
      <c r="F25" s="24" t="s">
        <v>4</v>
      </c>
      <c r="G25" s="25" t="s">
        <v>5</v>
      </c>
      <c r="H25" s="26" t="s">
        <v>6</v>
      </c>
    </row>
    <row r="26" spans="1:8" ht="21" thickBot="1">
      <c r="A26" s="22"/>
      <c r="B26" s="45" t="s">
        <v>7</v>
      </c>
      <c r="C26" s="20" t="s">
        <v>21</v>
      </c>
      <c r="D26" s="19" t="s">
        <v>8</v>
      </c>
      <c r="E26" s="20" t="s">
        <v>29</v>
      </c>
      <c r="F26" s="19" t="s">
        <v>25</v>
      </c>
      <c r="G26" s="20" t="s">
        <v>16</v>
      </c>
      <c r="H26" s="21" t="s">
        <v>9</v>
      </c>
    </row>
    <row r="27" spans="1:8" ht="21" thickTop="1">
      <c r="A27" s="46" t="s">
        <v>11</v>
      </c>
      <c r="B27" s="27">
        <f>B6/B$17</f>
        <v>0</v>
      </c>
      <c r="C27" s="27">
        <f t="shared" ref="C27:H27" si="4">C6/C$17</f>
        <v>0</v>
      </c>
      <c r="D27" s="27">
        <f t="shared" si="4"/>
        <v>0</v>
      </c>
      <c r="E27" s="27">
        <f t="shared" si="4"/>
        <v>0</v>
      </c>
      <c r="F27" s="27">
        <f t="shared" si="4"/>
        <v>0</v>
      </c>
      <c r="G27" s="27" t="e">
        <f t="shared" si="4"/>
        <v>#DIV/0!</v>
      </c>
      <c r="H27" s="28" t="e">
        <f t="shared" si="4"/>
        <v>#DIV/0!</v>
      </c>
    </row>
    <row r="28" spans="1:8">
      <c r="A28" s="37"/>
      <c r="B28" s="27">
        <f>B7/B$17</f>
        <v>0.1</v>
      </c>
      <c r="C28" s="27">
        <f t="shared" ref="C28:H28" si="5">C7/C$17</f>
        <v>0.33279999999999998</v>
      </c>
      <c r="D28" s="27">
        <f t="shared" si="5"/>
        <v>3.3280000000000004E-2</v>
      </c>
      <c r="E28" s="27">
        <f t="shared" si="5"/>
        <v>0</v>
      </c>
      <c r="F28" s="27">
        <f t="shared" si="5"/>
        <v>0</v>
      </c>
      <c r="G28" s="27">
        <f t="shared" si="5"/>
        <v>0</v>
      </c>
      <c r="H28" s="28">
        <f t="shared" si="5"/>
        <v>0.30048076923076927</v>
      </c>
    </row>
    <row r="29" spans="1:8">
      <c r="A29" s="37"/>
      <c r="B29" s="29">
        <f>B8/B$17</f>
        <v>0.2</v>
      </c>
      <c r="C29" s="29">
        <f>C8/C$17</f>
        <v>0.40479999999999999</v>
      </c>
      <c r="D29" s="29">
        <f>D8/D$17</f>
        <v>8.0960000000000004E-2</v>
      </c>
      <c r="E29" s="29">
        <f>E8/E$17</f>
        <v>6.4935064935064935E-4</v>
      </c>
      <c r="F29" s="29">
        <f>F8/F$17</f>
        <v>6.4935064935064924E-4</v>
      </c>
      <c r="G29" s="29">
        <f>G8/G$17</f>
        <v>8.0206354909912216E-3</v>
      </c>
      <c r="H29" s="30">
        <f>H8/H$17</f>
        <v>0.49407114624505927</v>
      </c>
    </row>
    <row r="30" spans="1:8">
      <c r="A30" s="37"/>
      <c r="B30" s="29">
        <f>B9/B$17</f>
        <v>0.3</v>
      </c>
      <c r="C30" s="29">
        <f>C9/C$17</f>
        <v>0.52639999999999998</v>
      </c>
      <c r="D30" s="29">
        <f>D9/D$17</f>
        <v>0.15792</v>
      </c>
      <c r="E30" s="29">
        <f>E9/E$17</f>
        <v>7.1428571428571435E-3</v>
      </c>
      <c r="F30" s="29">
        <f>F9/F$17</f>
        <v>7.1428571428571426E-3</v>
      </c>
      <c r="G30" s="29">
        <f>G9/G$17</f>
        <v>4.5230858300767111E-2</v>
      </c>
      <c r="H30" s="30">
        <f>H9/H$17</f>
        <v>0.56990881458966558</v>
      </c>
    </row>
    <row r="31" spans="1:8">
      <c r="A31" s="37"/>
      <c r="B31" s="29">
        <f>B10/B$17</f>
        <v>0.4</v>
      </c>
      <c r="C31" s="29">
        <f>C10/C$17</f>
        <v>0.60960000000000003</v>
      </c>
      <c r="D31" s="29">
        <f>D10/D$17</f>
        <v>0.24384</v>
      </c>
      <c r="E31" s="29">
        <f>E10/E$17</f>
        <v>2.7922077922077921E-2</v>
      </c>
      <c r="F31" s="29">
        <f>F10/F$17</f>
        <v>2.7922077922077914E-2</v>
      </c>
      <c r="G31" s="29">
        <f>G10/G$17</f>
        <v>0.11450983399802293</v>
      </c>
      <c r="H31" s="30">
        <f>H10/H$17</f>
        <v>0.65616797900262469</v>
      </c>
    </row>
    <row r="32" spans="1:8">
      <c r="A32" s="37"/>
      <c r="B32" s="29">
        <f>B11/B$17</f>
        <v>0.5</v>
      </c>
      <c r="C32" s="29">
        <f>C11/C$17</f>
        <v>0.68799999999999994</v>
      </c>
      <c r="D32" s="29">
        <f>D11/D$17</f>
        <v>0.34399999999999997</v>
      </c>
      <c r="E32" s="29">
        <f>E11/E$17</f>
        <v>7.2727272727272724E-2</v>
      </c>
      <c r="F32" s="29">
        <f>F11/F$17</f>
        <v>7.272727272727271E-2</v>
      </c>
      <c r="G32" s="29">
        <f>G11/G$17</f>
        <v>0.21141649048625785</v>
      </c>
      <c r="H32" s="30">
        <f>H11/H$17</f>
        <v>0.7267441860465117</v>
      </c>
    </row>
    <row r="33" spans="1:8">
      <c r="A33" s="37"/>
      <c r="B33" s="29">
        <f>B12/B$17</f>
        <v>0.6</v>
      </c>
      <c r="C33" s="29">
        <f>C12/C$17</f>
        <v>0.76639999999999997</v>
      </c>
      <c r="D33" s="29">
        <f>D12/D$17</f>
        <v>0.45983999999999997</v>
      </c>
      <c r="E33" s="29">
        <f>E12/E$17</f>
        <v>0.16103896103896104</v>
      </c>
      <c r="F33" s="29">
        <f>F12/F$17</f>
        <v>0.16103896103896104</v>
      </c>
      <c r="G33" s="29">
        <f>G12/G$17</f>
        <v>0.35020650887039201</v>
      </c>
      <c r="H33" s="30">
        <f>H12/H$17</f>
        <v>0.78288100208768274</v>
      </c>
    </row>
    <row r="34" spans="1:8">
      <c r="A34" s="37"/>
      <c r="B34" s="29">
        <f>B13/B$17</f>
        <v>0.7</v>
      </c>
      <c r="C34" s="29">
        <f>C13/C$17</f>
        <v>0.83040000000000003</v>
      </c>
      <c r="D34" s="29">
        <f>D13/D$17</f>
        <v>0.58128000000000002</v>
      </c>
      <c r="E34" s="29">
        <f>E13/E$17</f>
        <v>0.2844155844155844</v>
      </c>
      <c r="F34" s="29">
        <f>F13/F$17</f>
        <v>0.28441558441558434</v>
      </c>
      <c r="G34" s="29">
        <f>G13/G$17</f>
        <v>0.48929188070393675</v>
      </c>
      <c r="H34" s="30">
        <f>H13/H$17</f>
        <v>0.84296724470134876</v>
      </c>
    </row>
    <row r="35" spans="1:8">
      <c r="A35" s="37"/>
      <c r="B35" s="29">
        <f>B14/B$17</f>
        <v>0.8</v>
      </c>
      <c r="C35" s="29">
        <f>C14/C$17</f>
        <v>0.88480000000000003</v>
      </c>
      <c r="D35" s="29">
        <f>D14/D$17</f>
        <v>0.70784000000000002</v>
      </c>
      <c r="E35" s="29">
        <f>E14/E$17</f>
        <v>0.45454545454545453</v>
      </c>
      <c r="F35" s="29">
        <f>F14/F$17</f>
        <v>0.45454545454545447</v>
      </c>
      <c r="G35" s="29">
        <f>G14/G$17</f>
        <v>0.6421584744369554</v>
      </c>
      <c r="H35" s="30">
        <f>H14/H$17</f>
        <v>0.90415913200723319</v>
      </c>
    </row>
    <row r="36" spans="1:8">
      <c r="A36" s="37"/>
      <c r="B36" s="29">
        <f>B15/B$17</f>
        <v>0.9</v>
      </c>
      <c r="C36" s="29">
        <f>C15/C$17</f>
        <v>0.9456</v>
      </c>
      <c r="D36" s="29">
        <f>D15/D$17</f>
        <v>0.85104000000000002</v>
      </c>
      <c r="E36" s="29">
        <f>E15/E$17</f>
        <v>0.69610389610389611</v>
      </c>
      <c r="F36" s="29">
        <f>F15/F$17</f>
        <v>0.696103896103896</v>
      </c>
      <c r="G36" s="29">
        <f>G15/G$17</f>
        <v>0.81794498038152852</v>
      </c>
      <c r="H36" s="30">
        <f>H15/H$17</f>
        <v>0.95177664974619292</v>
      </c>
    </row>
    <row r="37" spans="1:8">
      <c r="A37" s="37"/>
      <c r="B37" s="29">
        <f>B16/B$17</f>
        <v>0.95</v>
      </c>
      <c r="C37" s="29">
        <f>C16/C$17</f>
        <v>0.97439999999999993</v>
      </c>
      <c r="D37" s="29">
        <f>D16/D$17</f>
        <v>0.92567999999999995</v>
      </c>
      <c r="E37" s="29">
        <f>E16/E$17</f>
        <v>0.83116883116883122</v>
      </c>
      <c r="F37" s="29">
        <f>F16/F$17</f>
        <v>0.831168831168831</v>
      </c>
      <c r="G37" s="29">
        <f>G16/G$17</f>
        <v>0.89790082012016148</v>
      </c>
      <c r="H37" s="30">
        <f>H16/H$17</f>
        <v>0.97495894909688019</v>
      </c>
    </row>
    <row r="38" spans="1:8">
      <c r="A38" s="37"/>
      <c r="B38" s="29">
        <f>B17/B$17</f>
        <v>1</v>
      </c>
      <c r="C38" s="29">
        <f>C17/C$17</f>
        <v>1</v>
      </c>
      <c r="D38" s="29">
        <f>D17/D$17</f>
        <v>1</v>
      </c>
      <c r="E38" s="29">
        <f>E17/E$17</f>
        <v>1</v>
      </c>
      <c r="F38" s="29">
        <f>F17/F$17</f>
        <v>1</v>
      </c>
      <c r="G38" s="29">
        <f>G17/G$17</f>
        <v>1</v>
      </c>
      <c r="H38" s="30">
        <f>H17/H$17</f>
        <v>1</v>
      </c>
    </row>
    <row r="39" spans="1:8" ht="21" thickBot="1">
      <c r="A39" s="38"/>
      <c r="B39" s="31">
        <f>B18/B$17</f>
        <v>1.05</v>
      </c>
      <c r="C39" s="31">
        <f>C18/C$17</f>
        <v>1.0256000000000001</v>
      </c>
      <c r="D39" s="31">
        <f>D18/D$17</f>
        <v>1.0768800000000001</v>
      </c>
      <c r="E39" s="31">
        <f>E18/E$17</f>
        <v>1.1649350649350649</v>
      </c>
      <c r="F39" s="31">
        <f>F18/F$17</f>
        <v>1.1649350649350649</v>
      </c>
      <c r="G39" s="31">
        <f>G18/G$17</f>
        <v>1.0817686881872306</v>
      </c>
      <c r="H39" s="32">
        <f>H18/H$17</f>
        <v>1.0237909516380657</v>
      </c>
    </row>
    <row r="62" spans="2:7">
      <c r="B62" t="e">
        <f>LOG(B27)</f>
        <v>#NUM!</v>
      </c>
      <c r="C62" t="e">
        <f t="shared" ref="C62:G62" si="6">LOG(C27)</f>
        <v>#NUM!</v>
      </c>
      <c r="D62" t="e">
        <f t="shared" si="6"/>
        <v>#NUM!</v>
      </c>
      <c r="F62" t="e">
        <f t="shared" si="6"/>
        <v>#NUM!</v>
      </c>
      <c r="G62" t="e">
        <f t="shared" si="6"/>
        <v>#DIV/0!</v>
      </c>
    </row>
    <row r="63" spans="2:7">
      <c r="B63">
        <f t="shared" ref="B63:G91" si="7">LOG(B28)</f>
        <v>-1</v>
      </c>
      <c r="C63">
        <f t="shared" si="7"/>
        <v>-0.4778166823813137</v>
      </c>
      <c r="D63">
        <f t="shared" si="7"/>
        <v>-1.4778166823813137</v>
      </c>
      <c r="F63" t="e">
        <f t="shared" si="7"/>
        <v>#NUM!</v>
      </c>
      <c r="G63" t="e">
        <f t="shared" si="7"/>
        <v>#NUM!</v>
      </c>
    </row>
    <row r="64" spans="2:7">
      <c r="B64">
        <f t="shared" si="7"/>
        <v>-0.69897000433601875</v>
      </c>
      <c r="C64">
        <f t="shared" si="7"/>
        <v>-0.39275949616825728</v>
      </c>
      <c r="D64">
        <f t="shared" si="7"/>
        <v>-1.091729500504276</v>
      </c>
      <c r="F64">
        <f t="shared" si="7"/>
        <v>-3.1875207208364631</v>
      </c>
      <c r="G64">
        <f t="shared" si="7"/>
        <v>-2.0957912203321869</v>
      </c>
    </row>
    <row r="65" spans="2:7">
      <c r="B65">
        <f t="shared" si="7"/>
        <v>-0.52287874528033762</v>
      </c>
      <c r="C65">
        <f t="shared" si="7"/>
        <v>-0.27868411939410093</v>
      </c>
      <c r="D65">
        <f t="shared" si="7"/>
        <v>-0.80156286467443849</v>
      </c>
      <c r="F65">
        <f t="shared" si="7"/>
        <v>-2.1461280356782382</v>
      </c>
      <c r="G65">
        <f t="shared" si="7"/>
        <v>-1.3445651710037996</v>
      </c>
    </row>
    <row r="66" spans="2:7">
      <c r="B66">
        <f t="shared" si="7"/>
        <v>-0.3979400086720376</v>
      </c>
      <c r="C66">
        <f t="shared" si="7"/>
        <v>-0.21495504166845589</v>
      </c>
      <c r="D66">
        <f t="shared" si="7"/>
        <v>-0.61289505034049352</v>
      </c>
      <c r="F66">
        <f t="shared" si="7"/>
        <v>-1.5540522652568767</v>
      </c>
      <c r="G66">
        <f t="shared" si="7"/>
        <v>-0.94115721491638316</v>
      </c>
    </row>
    <row r="67" spans="2:7">
      <c r="B67">
        <f t="shared" si="7"/>
        <v>-0.3010299956639812</v>
      </c>
      <c r="C67">
        <f t="shared" si="7"/>
        <v>-0.16241156176448873</v>
      </c>
      <c r="D67">
        <f t="shared" si="7"/>
        <v>-0.46344155742846993</v>
      </c>
      <c r="F67">
        <f t="shared" si="7"/>
        <v>-1.1383026981662816</v>
      </c>
      <c r="G67">
        <f t="shared" si="7"/>
        <v>-0.67486114073781167</v>
      </c>
    </row>
    <row r="68" spans="2:7">
      <c r="B68">
        <f t="shared" si="7"/>
        <v>-0.22184874961635639</v>
      </c>
      <c r="C68">
        <f t="shared" si="7"/>
        <v>-0.11554450392951202</v>
      </c>
      <c r="D68">
        <f t="shared" si="7"/>
        <v>-0.33739325354586841</v>
      </c>
      <c r="F68">
        <f t="shared" si="7"/>
        <v>-0.79306904001024681</v>
      </c>
      <c r="G68">
        <f t="shared" si="7"/>
        <v>-0.4556757864643784</v>
      </c>
    </row>
    <row r="69" spans="2:7">
      <c r="B69">
        <f t="shared" si="7"/>
        <v>-0.15490195998574319</v>
      </c>
      <c r="C69">
        <f t="shared" si="7"/>
        <v>-8.0712659495617359E-2</v>
      </c>
      <c r="D69">
        <f t="shared" si="7"/>
        <v>-0.23561461948136053</v>
      </c>
      <c r="F69">
        <f t="shared" si="7"/>
        <v>-0.54604661033236368</v>
      </c>
      <c r="G69">
        <f t="shared" si="7"/>
        <v>-0.31043199085100309</v>
      </c>
    </row>
    <row r="70" spans="2:7">
      <c r="B70">
        <f t="shared" si="7"/>
        <v>-9.6910013008056392E-2</v>
      </c>
      <c r="C70">
        <f t="shared" si="7"/>
        <v>-5.3154886039376945E-2</v>
      </c>
      <c r="D70">
        <f t="shared" si="7"/>
        <v>-0.15006489904743336</v>
      </c>
      <c r="F70">
        <f t="shared" si="7"/>
        <v>-0.34242268082220628</v>
      </c>
      <c r="G70">
        <f t="shared" si="7"/>
        <v>-0.19235778177477289</v>
      </c>
    </row>
    <row r="71" spans="2:7">
      <c r="B71">
        <f t="shared" si="7"/>
        <v>-4.5757490560675115E-2</v>
      </c>
      <c r="C71">
        <f t="shared" si="7"/>
        <v>-2.4292536462819855E-2</v>
      </c>
      <c r="D71">
        <f t="shared" si="7"/>
        <v>-7.0050027023494971E-2</v>
      </c>
      <c r="F71">
        <f t="shared" si="7"/>
        <v>-0.15732593547971191</v>
      </c>
      <c r="G71">
        <f t="shared" si="7"/>
        <v>-8.7275908456216911E-2</v>
      </c>
    </row>
    <row r="72" spans="2:7">
      <c r="B72">
        <f t="shared" si="7"/>
        <v>-2.2276394711152253E-2</v>
      </c>
      <c r="C72">
        <f t="shared" si="7"/>
        <v>-1.1262724711199894E-2</v>
      </c>
      <c r="D72">
        <f t="shared" si="7"/>
        <v>-3.3539119422352125E-2</v>
      </c>
      <c r="F72">
        <f t="shared" si="7"/>
        <v>-8.0310751188594792E-2</v>
      </c>
      <c r="G72">
        <f t="shared" si="7"/>
        <v>-4.6771631766242647E-2</v>
      </c>
    </row>
    <row r="73" spans="2:7">
      <c r="B73">
        <f t="shared" si="7"/>
        <v>0</v>
      </c>
      <c r="C73">
        <f t="shared" si="7"/>
        <v>0</v>
      </c>
      <c r="D73">
        <f t="shared" si="7"/>
        <v>0</v>
      </c>
      <c r="F73">
        <f t="shared" si="7"/>
        <v>0</v>
      </c>
      <c r="G73">
        <f t="shared" si="7"/>
        <v>0</v>
      </c>
    </row>
    <row r="84" spans="2:8">
      <c r="B84">
        <v>13.1</v>
      </c>
      <c r="C84">
        <v>24.1</v>
      </c>
      <c r="F84">
        <v>3.86</v>
      </c>
      <c r="G84">
        <v>7.1</v>
      </c>
    </row>
    <row r="85" spans="2:8">
      <c r="B85" t="e">
        <f>(B$17/B6)^B$84</f>
        <v>#DIV/0!</v>
      </c>
      <c r="C85" t="e">
        <f>(C$17/C6)^C$84</f>
        <v>#DIV/0!</v>
      </c>
      <c r="D85" t="e">
        <f t="shared" ref="D85:H85" si="8">(D$17/D6)^D$84</f>
        <v>#DIV/0!</v>
      </c>
      <c r="E85" t="e">
        <f t="shared" si="8"/>
        <v>#DIV/0!</v>
      </c>
      <c r="F85" t="e">
        <f t="shared" si="8"/>
        <v>#DIV/0!</v>
      </c>
      <c r="G85" t="e">
        <f t="shared" si="8"/>
        <v>#DIV/0!</v>
      </c>
      <c r="H85" t="e">
        <f t="shared" si="8"/>
        <v>#DIV/0!</v>
      </c>
    </row>
    <row r="86" spans="2:8">
      <c r="B86">
        <f>(B$17/B7)^B$84</f>
        <v>12589254117941.707</v>
      </c>
      <c r="C86">
        <f>(C$17/C7)^C$84</f>
        <v>327628780570.40802</v>
      </c>
      <c r="D86">
        <f t="shared" ref="D86:H86" si="9">(D$17/D7)^D$84</f>
        <v>1</v>
      </c>
      <c r="E86" t="e">
        <f t="shared" si="9"/>
        <v>#DIV/0!</v>
      </c>
      <c r="F86" t="e">
        <f t="shared" si="9"/>
        <v>#DIV/0!</v>
      </c>
      <c r="G86" t="e">
        <f t="shared" si="9"/>
        <v>#DIV/0!</v>
      </c>
      <c r="H86">
        <f t="shared" si="9"/>
        <v>1</v>
      </c>
    </row>
    <row r="87" spans="2:8">
      <c r="B87">
        <f>(B$17/B8)^B$84</f>
        <v>1433861014.5117404</v>
      </c>
      <c r="C87">
        <f>(C$17/C8)^C$84</f>
        <v>2920813704.4501061</v>
      </c>
      <c r="D87">
        <f t="shared" ref="D87:H87" si="10">(D$17/D8)^D$84</f>
        <v>1</v>
      </c>
      <c r="E87">
        <f t="shared" si="10"/>
        <v>1</v>
      </c>
      <c r="F87">
        <f t="shared" si="10"/>
        <v>2012936071531.9211</v>
      </c>
      <c r="G87">
        <f t="shared" si="10"/>
        <v>758783125962805.75</v>
      </c>
      <c r="H87">
        <f t="shared" si="10"/>
        <v>1</v>
      </c>
    </row>
    <row r="88" spans="2:8">
      <c r="B88">
        <f>(B$17/B9)^B$84</f>
        <v>7074757.5805247845</v>
      </c>
      <c r="C88">
        <f>(C$17/C9)^C$84</f>
        <v>5203400.776142206</v>
      </c>
      <c r="D88">
        <f t="shared" ref="D88:H88" si="11">(D$17/D9)^D$84</f>
        <v>1</v>
      </c>
      <c r="E88">
        <f t="shared" si="11"/>
        <v>1</v>
      </c>
      <c r="F88">
        <f t="shared" si="11"/>
        <v>192333182.44167039</v>
      </c>
      <c r="G88">
        <f t="shared" si="11"/>
        <v>3518946905.1364574</v>
      </c>
      <c r="H88">
        <f t="shared" si="11"/>
        <v>1</v>
      </c>
    </row>
    <row r="89" spans="2:8">
      <c r="B89">
        <f>(B$17/B10)^B$84</f>
        <v>163310.50193089512</v>
      </c>
      <c r="C89">
        <f>(C$17/C10)^C$84</f>
        <v>151501.35050159605</v>
      </c>
      <c r="D89">
        <f t="shared" ref="D89:H89" si="12">(D$17/D10)^D$84</f>
        <v>1</v>
      </c>
      <c r="E89">
        <f t="shared" si="12"/>
        <v>1</v>
      </c>
      <c r="F89">
        <f t="shared" si="12"/>
        <v>996877.38526666514</v>
      </c>
      <c r="G89">
        <f t="shared" si="12"/>
        <v>4810788.0765250325</v>
      </c>
      <c r="H89">
        <f t="shared" si="12"/>
        <v>1</v>
      </c>
    </row>
    <row r="90" spans="2:8">
      <c r="B90">
        <f>(B$17/B11)^B$84</f>
        <v>8779.9682050973151</v>
      </c>
      <c r="C90">
        <f>(C$17/C11)^C$84</f>
        <v>8205.756747188183</v>
      </c>
      <c r="D90">
        <f t="shared" ref="D90:H90" si="13">(D$17/D11)^D$84</f>
        <v>1</v>
      </c>
      <c r="E90">
        <f t="shared" si="13"/>
        <v>1</v>
      </c>
      <c r="F90">
        <f>(F$17/F11)^F$84</f>
        <v>24765.574952207309</v>
      </c>
      <c r="G90">
        <f t="shared" si="13"/>
        <v>61874.841470654494</v>
      </c>
      <c r="H90">
        <f t="shared" si="13"/>
        <v>1</v>
      </c>
    </row>
    <row r="91" spans="2:8">
      <c r="B91">
        <f>(B$17/B12)^B$84</f>
        <v>805.78396359310693</v>
      </c>
      <c r="C91">
        <f>(C$17/C12)^C$84</f>
        <v>609.0073648851353</v>
      </c>
      <c r="D91">
        <f t="shared" ref="D91:H91" si="14">(D$17/D12)^D$84</f>
        <v>1</v>
      </c>
      <c r="E91">
        <f t="shared" si="14"/>
        <v>1</v>
      </c>
      <c r="F91">
        <f t="shared" si="14"/>
        <v>1151.4537392049606</v>
      </c>
      <c r="G91">
        <f t="shared" si="14"/>
        <v>1719.0879015775124</v>
      </c>
      <c r="H91">
        <f t="shared" si="14"/>
        <v>1</v>
      </c>
    </row>
    <row r="92" spans="2:8">
      <c r="B92">
        <f>(B$17/B13)^B$84</f>
        <v>106.95859164595653</v>
      </c>
      <c r="C92">
        <f>(C$17/C13)^C$84</f>
        <v>88.140415575396119</v>
      </c>
      <c r="D92">
        <f t="shared" ref="D92:H92" si="15">(D$17/D13)^D$84</f>
        <v>1</v>
      </c>
      <c r="E92">
        <f t="shared" si="15"/>
        <v>1</v>
      </c>
      <c r="F92">
        <f t="shared" si="15"/>
        <v>128.15628686135827</v>
      </c>
      <c r="G92">
        <f t="shared" si="15"/>
        <v>159.98053140411409</v>
      </c>
      <c r="H92">
        <f t="shared" si="15"/>
        <v>1</v>
      </c>
    </row>
    <row r="93" spans="2:8">
      <c r="B93">
        <f>(B$17/B14)^B$84</f>
        <v>18.600352315180736</v>
      </c>
      <c r="C93">
        <f>(C$17/C14)^C$84</f>
        <v>19.099973009931698</v>
      </c>
      <c r="D93">
        <f t="shared" ref="D93:H93" si="16">(D$17/D14)^D$84</f>
        <v>1</v>
      </c>
      <c r="E93">
        <f t="shared" si="16"/>
        <v>1</v>
      </c>
      <c r="F93">
        <f t="shared" si="16"/>
        <v>20.977394614423137</v>
      </c>
      <c r="G93">
        <f t="shared" si="16"/>
        <v>23.213479942331006</v>
      </c>
      <c r="H93">
        <f t="shared" si="16"/>
        <v>1</v>
      </c>
    </row>
    <row r="94" spans="2:8">
      <c r="B94">
        <f>(B$17/B15)^B$84</f>
        <v>3.9757871557982511</v>
      </c>
      <c r="C94">
        <f>(C$17/C15)^C$84</f>
        <v>3.8499060259602942</v>
      </c>
      <c r="D94">
        <f t="shared" ref="D94:H94" si="17">(D$17/D15)^D$84</f>
        <v>1</v>
      </c>
      <c r="E94">
        <f t="shared" si="17"/>
        <v>1</v>
      </c>
      <c r="F94">
        <f t="shared" si="17"/>
        <v>4.048350546044909</v>
      </c>
      <c r="G94">
        <f t="shared" si="17"/>
        <v>4.1654214588535119</v>
      </c>
      <c r="H94">
        <f t="shared" si="17"/>
        <v>1</v>
      </c>
    </row>
    <row r="95" spans="2:8">
      <c r="B95">
        <f>(B$17/B16)^B$84</f>
        <v>1.9580364433568518</v>
      </c>
      <c r="C95">
        <f>(C$17/C16)^C$84</f>
        <v>1.8682356948841239</v>
      </c>
      <c r="D95">
        <f t="shared" ref="D95:H95" si="18">(D$17/D16)^D$84</f>
        <v>1</v>
      </c>
      <c r="E95">
        <f t="shared" si="18"/>
        <v>1</v>
      </c>
      <c r="F95">
        <f t="shared" si="18"/>
        <v>2.0417355920961682</v>
      </c>
      <c r="G95">
        <f t="shared" si="18"/>
        <v>2.1482191589916368</v>
      </c>
      <c r="H95">
        <f t="shared" si="18"/>
        <v>1</v>
      </c>
    </row>
    <row r="96" spans="2:8">
      <c r="B96">
        <f>(B$17/B17)^B$84</f>
        <v>1</v>
      </c>
      <c r="C96">
        <f>(C$17/C17)^C$84</f>
        <v>1</v>
      </c>
      <c r="D96">
        <f t="shared" ref="D96:H96" si="19">(D$17/D17)^D$84</f>
        <v>1</v>
      </c>
      <c r="E96">
        <f t="shared" si="19"/>
        <v>1</v>
      </c>
      <c r="F96">
        <f>(F$17/F17)^F$84</f>
        <v>1</v>
      </c>
      <c r="G96">
        <f t="shared" si="19"/>
        <v>1</v>
      </c>
      <c r="H96">
        <f t="shared" si="19"/>
        <v>1</v>
      </c>
    </row>
  </sheetData>
  <mergeCells count="3">
    <mergeCell ref="C2:D2"/>
    <mergeCell ref="A6:A18"/>
    <mergeCell ref="A27:A39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B95D-ABA7-E044-86A2-36C2CC2449A6}">
  <dimension ref="A1:H7"/>
  <sheetViews>
    <sheetView workbookViewId="0">
      <selection activeCell="H7" sqref="A1:H7"/>
    </sheetView>
  </sheetViews>
  <sheetFormatPr baseColWidth="10" defaultRowHeight="20"/>
  <cols>
    <col min="6" max="6" width="12.140625" bestFit="1" customWidth="1"/>
    <col min="8" max="8" width="15.7109375" bestFit="1" customWidth="1"/>
  </cols>
  <sheetData>
    <row r="1" spans="1:8">
      <c r="D1" s="18" t="s">
        <v>30</v>
      </c>
      <c r="E1" t="s">
        <v>33</v>
      </c>
    </row>
    <row r="2" spans="1:8" ht="21" thickBot="1">
      <c r="C2" s="35" t="s">
        <v>12</v>
      </c>
      <c r="D2" s="35"/>
      <c r="E2">
        <v>726</v>
      </c>
      <c r="F2" t="s">
        <v>13</v>
      </c>
    </row>
    <row r="3" spans="1:8">
      <c r="A3" s="23"/>
      <c r="B3" s="24" t="s">
        <v>0</v>
      </c>
      <c r="C3" s="25" t="s">
        <v>1</v>
      </c>
      <c r="D3" s="24" t="s">
        <v>2</v>
      </c>
      <c r="E3" s="25" t="s">
        <v>3</v>
      </c>
      <c r="F3" s="24" t="s">
        <v>4</v>
      </c>
      <c r="G3" s="25" t="s">
        <v>5</v>
      </c>
      <c r="H3" s="26" t="s">
        <v>6</v>
      </c>
    </row>
    <row r="4" spans="1:8" ht="21" thickBot="1">
      <c r="A4" s="22"/>
      <c r="B4" s="19" t="s">
        <v>7</v>
      </c>
      <c r="C4" s="20"/>
      <c r="D4" s="19" t="s">
        <v>8</v>
      </c>
      <c r="E4" s="20" t="s">
        <v>14</v>
      </c>
      <c r="F4" s="19" t="s">
        <v>15</v>
      </c>
      <c r="G4" s="20" t="s">
        <v>16</v>
      </c>
      <c r="H4" s="21" t="s">
        <v>9</v>
      </c>
    </row>
    <row r="5" spans="1:8" ht="21" thickTop="1">
      <c r="A5" s="9" t="s">
        <v>10</v>
      </c>
      <c r="B5" s="10">
        <v>100</v>
      </c>
      <c r="C5" s="10">
        <v>0.67500000000000004</v>
      </c>
      <c r="D5" s="10">
        <f>B5*C5</f>
        <v>67.5</v>
      </c>
      <c r="E5" s="10">
        <v>142</v>
      </c>
      <c r="F5" s="12">
        <f>$E$2</f>
        <v>726</v>
      </c>
      <c r="G5" s="12">
        <f>F5/D5</f>
        <v>10.755555555555556</v>
      </c>
      <c r="H5" s="15">
        <f>B5/C5</f>
        <v>148.14814814814815</v>
      </c>
    </row>
    <row r="6" spans="1:8">
      <c r="A6" s="4" t="s">
        <v>17</v>
      </c>
      <c r="B6" s="1">
        <v>100</v>
      </c>
      <c r="C6" s="1">
        <v>0.2</v>
      </c>
      <c r="D6" s="1">
        <f>B6*C6</f>
        <v>20</v>
      </c>
      <c r="E6" s="1">
        <v>197.3</v>
      </c>
      <c r="F6" s="13">
        <f>E6/$E$5*$F$5</f>
        <v>1008.730985915493</v>
      </c>
      <c r="G6" s="13">
        <f>F6/D6</f>
        <v>50.436549295774647</v>
      </c>
      <c r="H6" s="16">
        <f t="shared" ref="H6:H7" si="0">B6/C6</f>
        <v>500</v>
      </c>
    </row>
    <row r="7" spans="1:8" ht="21" thickBot="1">
      <c r="A7" s="6" t="s">
        <v>18</v>
      </c>
      <c r="B7" s="7">
        <v>100</v>
      </c>
      <c r="C7" s="7">
        <v>0.13</v>
      </c>
      <c r="D7" s="7">
        <f>B7*C7</f>
        <v>13</v>
      </c>
      <c r="E7" s="7">
        <v>49.5</v>
      </c>
      <c r="F7" s="14">
        <f>E7/$E$5*$F$5</f>
        <v>253.07746478873239</v>
      </c>
      <c r="G7" s="14">
        <f>F7/D7</f>
        <v>19.467497291440953</v>
      </c>
      <c r="H7" s="17">
        <f t="shared" si="0"/>
        <v>769.23076923076917</v>
      </c>
    </row>
  </sheetData>
  <mergeCells count="1">
    <mergeCell ref="C2:D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244E-4DD7-6E48-867F-610E18B3F3BC}">
  <dimension ref="A1:C7"/>
  <sheetViews>
    <sheetView workbookViewId="0">
      <selection sqref="A1:C1"/>
    </sheetView>
  </sheetViews>
  <sheetFormatPr baseColWidth="10" defaultRowHeight="20"/>
  <sheetData>
    <row r="1" spans="1:3" ht="21" thickBot="1">
      <c r="A1" s="43" t="s">
        <v>34</v>
      </c>
      <c r="B1" s="43"/>
      <c r="C1" s="43"/>
    </row>
    <row r="2" spans="1:3">
      <c r="A2" s="39" t="s">
        <v>19</v>
      </c>
      <c r="B2" s="41" t="s">
        <v>20</v>
      </c>
      <c r="C2" s="42"/>
    </row>
    <row r="3" spans="1:3" ht="21" thickBot="1">
      <c r="A3" s="40"/>
      <c r="B3" s="33" t="s">
        <v>35</v>
      </c>
      <c r="C3" s="34" t="s">
        <v>36</v>
      </c>
    </row>
    <row r="4" spans="1:3" ht="21" thickTop="1">
      <c r="A4" s="9">
        <v>50</v>
      </c>
      <c r="B4" s="10">
        <v>404</v>
      </c>
      <c r="C4" s="11">
        <v>92</v>
      </c>
    </row>
    <row r="5" spans="1:3">
      <c r="A5" s="4">
        <v>100</v>
      </c>
      <c r="B5" s="1">
        <v>106</v>
      </c>
      <c r="C5" s="5">
        <v>27</v>
      </c>
    </row>
    <row r="6" spans="1:3">
      <c r="A6" s="4">
        <v>150</v>
      </c>
      <c r="B6" s="1">
        <v>53</v>
      </c>
      <c r="C6" s="5">
        <v>14</v>
      </c>
    </row>
    <row r="7" spans="1:3" ht="21" thickBot="1">
      <c r="A7" s="6">
        <v>200</v>
      </c>
      <c r="B7" s="7">
        <v>32</v>
      </c>
      <c r="C7" s="8">
        <v>9</v>
      </c>
    </row>
  </sheetData>
  <mergeCells count="3">
    <mergeCell ref="A2:A3"/>
    <mergeCell ref="B2:C2"/>
    <mergeCell ref="A1:C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実験1</vt:lpstr>
      <vt:lpstr>実験2</vt:lpstr>
      <vt:lpstr>実験3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g15218@ichinoseki.kosen-ac.jp</dc:creator>
  <cp:lastModifiedBy>g15218@ichinoseki.kosen-ac.jp</cp:lastModifiedBy>
  <dcterms:created xsi:type="dcterms:W3CDTF">2018-10-12T00:41:10Z</dcterms:created>
  <dcterms:modified xsi:type="dcterms:W3CDTF">2018-11-08T21:59:49Z</dcterms:modified>
</cp:coreProperties>
</file>