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oga/Desktop/"/>
    </mc:Choice>
  </mc:AlternateContent>
  <xr:revisionPtr revIDLastSave="0" documentId="8_{253C2E77-1FA7-EC4B-9C9C-602FC1A0D060}" xr6:coauthVersionLast="40" xr6:coauthVersionMax="40" xr10:uidLastSave="{00000000-0000-0000-0000-000000000000}"/>
  <bookViews>
    <workbookView xWindow="0" yWindow="460" windowWidth="27320" windowHeight="13880" xr2:uid="{501E52CC-7CE3-2B48-92F5-A2FA1D7D1F7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J12" i="1" s="1"/>
  <c r="K12" i="1" s="1"/>
  <c r="I4" i="1"/>
  <c r="I5" i="1"/>
  <c r="I6" i="1"/>
  <c r="I7" i="1"/>
  <c r="I8" i="1"/>
  <c r="I9" i="1"/>
  <c r="I10" i="1"/>
  <c r="I11" i="1"/>
  <c r="I12" i="1"/>
  <c r="B11" i="1"/>
  <c r="J11" i="1" s="1"/>
  <c r="K11" i="1" s="1"/>
  <c r="B10" i="1"/>
  <c r="J10" i="1" s="1"/>
  <c r="K10" i="1" s="1"/>
  <c r="B9" i="1"/>
  <c r="J9" i="1" s="1"/>
  <c r="K9" i="1" s="1"/>
  <c r="B8" i="1"/>
  <c r="J8" i="1" s="1"/>
  <c r="K8" i="1" s="1"/>
  <c r="B7" i="1"/>
  <c r="J7" i="1" s="1"/>
  <c r="K7" i="1" s="1"/>
  <c r="B6" i="1"/>
  <c r="J6" i="1" s="1"/>
  <c r="K6" i="1" s="1"/>
  <c r="B5" i="1"/>
  <c r="J5" i="1" s="1"/>
  <c r="K5" i="1" s="1"/>
  <c r="B4" i="1"/>
  <c r="J4" i="1" s="1"/>
  <c r="K4" i="1" s="1"/>
  <c r="B3" i="1"/>
</calcChain>
</file>

<file path=xl/sharedStrings.xml><?xml version="1.0" encoding="utf-8"?>
<sst xmlns="http://schemas.openxmlformats.org/spreadsheetml/2006/main" count="23" uniqueCount="20">
  <si>
    <t>点弧角</t>
    <rPh sb="0" eb="1">
      <t>テン</t>
    </rPh>
    <phoneticPr fontId="2"/>
  </si>
  <si>
    <t>π</t>
    <rPh sb="0" eb="1">
      <t>パイン</t>
    </rPh>
    <phoneticPr fontId="2"/>
  </si>
  <si>
    <t>10π/12</t>
    <phoneticPr fontId="2"/>
  </si>
  <si>
    <t>9π/12</t>
    <phoneticPr fontId="2"/>
  </si>
  <si>
    <t>8π/12</t>
    <phoneticPr fontId="2"/>
  </si>
  <si>
    <t>7π/12</t>
    <phoneticPr fontId="2"/>
  </si>
  <si>
    <t>6π/12</t>
    <phoneticPr fontId="2"/>
  </si>
  <si>
    <t>5π/12</t>
    <phoneticPr fontId="2"/>
  </si>
  <si>
    <t>4π/12</t>
    <phoneticPr fontId="2"/>
  </si>
  <si>
    <t>3π/12</t>
    <phoneticPr fontId="2"/>
  </si>
  <si>
    <t>2π/12</t>
    <phoneticPr fontId="2"/>
  </si>
  <si>
    <t>入力側</t>
    <rPh sb="0" eb="2">
      <t>ニュウリョk</t>
    </rPh>
    <phoneticPr fontId="2"/>
  </si>
  <si>
    <t>電圧</t>
    <rPh sb="0" eb="2">
      <t>デンアt</t>
    </rPh>
    <phoneticPr fontId="2"/>
  </si>
  <si>
    <t>電流</t>
    <rPh sb="0" eb="2">
      <t>デンリュ</t>
    </rPh>
    <phoneticPr fontId="2"/>
  </si>
  <si>
    <t>電力</t>
    <rPh sb="0" eb="2">
      <t>デンリョk</t>
    </rPh>
    <phoneticPr fontId="2"/>
  </si>
  <si>
    <t>出力側</t>
    <rPh sb="0" eb="2">
      <t>シュt</t>
    </rPh>
    <phoneticPr fontId="2"/>
  </si>
  <si>
    <t>効率</t>
    <rPh sb="0" eb="2">
      <t>コウリt</t>
    </rPh>
    <phoneticPr fontId="2"/>
  </si>
  <si>
    <t>出力電圧</t>
    <rPh sb="0" eb="2">
      <t>シュt</t>
    </rPh>
    <phoneticPr fontId="2"/>
  </si>
  <si>
    <t>（理論値）</t>
    <rPh sb="0" eb="5">
      <t>リロn</t>
    </rPh>
    <phoneticPr fontId="2"/>
  </si>
  <si>
    <t>誤差率</t>
    <rPh sb="0" eb="2">
      <t>ゴs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</si>
</sst>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0" fontId="0" fillId="0" borderId="2" xfId="1" applyNumberFormat="1" applyFont="1" applyBorder="1">
      <alignment vertical="center"/>
    </xf>
    <xf numFmtId="176" fontId="0" fillId="0" borderId="2" xfId="0" applyNumberFormat="1" applyBorder="1">
      <alignment vertical="center"/>
    </xf>
    <xf numFmtId="176" fontId="0" fillId="0" borderId="4" xfId="0" applyNumberFormat="1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>
      <alignment vertical="center"/>
    </xf>
    <xf numFmtId="10" fontId="0" fillId="0" borderId="11" xfId="1" applyNumberFormat="1" applyFont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10" fontId="0" fillId="0" borderId="13" xfId="1" applyNumberFormat="1" applyFont="1" applyBorder="1">
      <alignment vertical="center"/>
    </xf>
    <xf numFmtId="176" fontId="0" fillId="0" borderId="13" xfId="0" applyNumberFormat="1" applyBorder="1">
      <alignment vertical="center"/>
    </xf>
    <xf numFmtId="10" fontId="0" fillId="0" borderId="14" xfId="1" applyNumberFormat="1" applyFont="1" applyBorder="1">
      <alignment vertical="center"/>
    </xf>
    <xf numFmtId="0" fontId="0" fillId="0" borderId="3" xfId="0" applyBorder="1">
      <alignment vertical="center"/>
    </xf>
    <xf numFmtId="0" fontId="0" fillId="0" borderId="16" xfId="0" applyBorder="1">
      <alignment vertical="center"/>
    </xf>
    <xf numFmtId="0" fontId="0" fillId="0" borderId="11" xfId="0" applyBorder="1">
      <alignment vertical="center"/>
    </xf>
    <xf numFmtId="0" fontId="0" fillId="0" borderId="14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4" xfId="0" applyBorder="1">
      <alignment vertical="center"/>
    </xf>
    <xf numFmtId="10" fontId="0" fillId="0" borderId="4" xfId="1" applyNumberFormat="1" applyFont="1" applyBorder="1">
      <alignment vertical="center"/>
    </xf>
    <xf numFmtId="10" fontId="0" fillId="0" borderId="19" xfId="1" applyNumberFormat="1" applyFont="1" applyBorder="1">
      <alignment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出力電流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3.1415926535897931</c:v>
                </c:pt>
                <c:pt idx="1">
                  <c:v>2.6179938779914944</c:v>
                </c:pt>
                <c:pt idx="2">
                  <c:v>2.3561944901923448</c:v>
                </c:pt>
                <c:pt idx="3">
                  <c:v>2.0943951023931953</c:v>
                </c:pt>
                <c:pt idx="4">
                  <c:v>1.8325957145940459</c:v>
                </c:pt>
                <c:pt idx="5">
                  <c:v>1.5707963267948966</c:v>
                </c:pt>
                <c:pt idx="6">
                  <c:v>1.3089969389957472</c:v>
                </c:pt>
                <c:pt idx="7">
                  <c:v>1.0471975511965976</c:v>
                </c:pt>
                <c:pt idx="8">
                  <c:v>0.78539816339744828</c:v>
                </c:pt>
                <c:pt idx="9">
                  <c:v>0.52359877559829882</c:v>
                </c:pt>
              </c:numCache>
            </c:numRef>
          </c:xVal>
          <c:yVal>
            <c:numRef>
              <c:f>Sheet1!$G$3:$G$12</c:f>
              <c:numCache>
                <c:formatCode>General</c:formatCode>
                <c:ptCount val="10"/>
                <c:pt idx="0">
                  <c:v>0</c:v>
                </c:pt>
                <c:pt idx="1">
                  <c:v>0.78</c:v>
                </c:pt>
                <c:pt idx="2">
                  <c:v>0.92</c:v>
                </c:pt>
                <c:pt idx="3">
                  <c:v>1.25</c:v>
                </c:pt>
                <c:pt idx="4">
                  <c:v>1.42</c:v>
                </c:pt>
                <c:pt idx="5">
                  <c:v>1.59</c:v>
                </c:pt>
                <c:pt idx="6">
                  <c:v>1.68</c:v>
                </c:pt>
                <c:pt idx="7">
                  <c:v>1.79</c:v>
                </c:pt>
                <c:pt idx="8">
                  <c:v>1.8149999999999999</c:v>
                </c:pt>
                <c:pt idx="9">
                  <c:v>1.835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A5-9E4A-BD5C-9647086BA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775823"/>
        <c:axId val="678695423"/>
      </c:scatterChart>
      <c:valAx>
        <c:axId val="73077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  <a:effectLst/>
                  </a:rPr>
                  <a:t>点弧角</a:t>
                </a:r>
                <a:r>
                  <a:rPr lang="en-US" altLang="ja-JP" sz="1000" b="0" i="0" kern="1200" baseline="0">
                    <a:solidFill>
                      <a:srgbClr val="595959"/>
                    </a:solidFill>
                    <a:effectLst/>
                  </a:rPr>
                  <a:t>[rad]</a:t>
                </a:r>
                <a:endParaRPr lang="ja-JP" altLang="ja-JP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8695423"/>
        <c:crosses val="autoZero"/>
        <c:crossBetween val="midCat"/>
      </c:valAx>
      <c:valAx>
        <c:axId val="67869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電流</a:t>
                </a:r>
                <a:r>
                  <a:rPr lang="en-US" altLang="ja-JP"/>
                  <a:t>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077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出力電力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3.1415926535897931</c:v>
                </c:pt>
                <c:pt idx="1">
                  <c:v>2.6179938779914944</c:v>
                </c:pt>
                <c:pt idx="2">
                  <c:v>2.3561944901923448</c:v>
                </c:pt>
                <c:pt idx="3">
                  <c:v>2.0943951023931953</c:v>
                </c:pt>
                <c:pt idx="4">
                  <c:v>1.8325957145940459</c:v>
                </c:pt>
                <c:pt idx="5">
                  <c:v>1.5707963267948966</c:v>
                </c:pt>
                <c:pt idx="6">
                  <c:v>1.3089969389957472</c:v>
                </c:pt>
                <c:pt idx="7">
                  <c:v>1.0471975511965976</c:v>
                </c:pt>
                <c:pt idx="8">
                  <c:v>0.78539816339744828</c:v>
                </c:pt>
                <c:pt idx="9">
                  <c:v>0.52359877559829882</c:v>
                </c:pt>
              </c:numCache>
            </c:numRef>
          </c:xVal>
          <c:yVal>
            <c:numRef>
              <c:f>Sheet1!$H$3:$H$12</c:f>
              <c:numCache>
                <c:formatCode>General</c:formatCode>
                <c:ptCount val="10"/>
                <c:pt idx="0">
                  <c:v>0</c:v>
                </c:pt>
                <c:pt idx="1">
                  <c:v>12.5</c:v>
                </c:pt>
                <c:pt idx="2">
                  <c:v>22.5</c:v>
                </c:pt>
                <c:pt idx="3">
                  <c:v>60</c:v>
                </c:pt>
                <c:pt idx="4">
                  <c:v>82.5</c:v>
                </c:pt>
                <c:pt idx="5">
                  <c:v>112.5</c:v>
                </c:pt>
                <c:pt idx="6">
                  <c:v>137.5</c:v>
                </c:pt>
                <c:pt idx="7">
                  <c:v>160</c:v>
                </c:pt>
                <c:pt idx="8">
                  <c:v>170</c:v>
                </c:pt>
                <c:pt idx="9">
                  <c:v>182.5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F3-4F43-8F63-F66C3412F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728447"/>
        <c:axId val="634823343"/>
      </c:scatterChart>
      <c:valAx>
        <c:axId val="68772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  <a:effectLst/>
                  </a:rPr>
                  <a:t>点弧角</a:t>
                </a:r>
                <a:r>
                  <a:rPr lang="en-US" altLang="ja-JP" sz="1000" b="0" i="0" kern="1200" baseline="0">
                    <a:solidFill>
                      <a:srgbClr val="595959"/>
                    </a:solidFill>
                    <a:effectLst/>
                  </a:rPr>
                  <a:t>[rad]</a:t>
                </a:r>
                <a:endParaRPr lang="ja-JP" altLang="ja-JP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4823343"/>
        <c:crosses val="autoZero"/>
        <c:crossBetween val="midCat"/>
      </c:valAx>
      <c:valAx>
        <c:axId val="63482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電力</a:t>
                </a:r>
                <a:r>
                  <a:rPr lang="en-US" altLang="ja-JP"/>
                  <a:t>[W]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772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効率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3.1415926535897931</c:v>
                </c:pt>
                <c:pt idx="1">
                  <c:v>2.6179938779914944</c:v>
                </c:pt>
                <c:pt idx="2">
                  <c:v>2.3561944901923448</c:v>
                </c:pt>
                <c:pt idx="3">
                  <c:v>2.0943951023931953</c:v>
                </c:pt>
                <c:pt idx="4">
                  <c:v>1.8325957145940459</c:v>
                </c:pt>
                <c:pt idx="5">
                  <c:v>1.5707963267948966</c:v>
                </c:pt>
                <c:pt idx="6">
                  <c:v>1.3089969389957472</c:v>
                </c:pt>
                <c:pt idx="7">
                  <c:v>1.0471975511965976</c:v>
                </c:pt>
                <c:pt idx="8">
                  <c:v>0.78539816339744828</c:v>
                </c:pt>
                <c:pt idx="9">
                  <c:v>0.52359877559829882</c:v>
                </c:pt>
              </c:numCache>
            </c:numRef>
          </c:xVal>
          <c:yVal>
            <c:numRef>
              <c:f>Sheet1!$I$3:$I$12</c:f>
              <c:numCache>
                <c:formatCode>0.00%</c:formatCode>
                <c:ptCount val="10"/>
                <c:pt idx="1">
                  <c:v>0.7142857142857143</c:v>
                </c:pt>
                <c:pt idx="2">
                  <c:v>0.72</c:v>
                </c:pt>
                <c:pt idx="3">
                  <c:v>0.95617529880478092</c:v>
                </c:pt>
                <c:pt idx="4">
                  <c:v>0.94555873925501432</c:v>
                </c:pt>
                <c:pt idx="5">
                  <c:v>0.97826086956521741</c:v>
                </c:pt>
                <c:pt idx="6">
                  <c:v>0.9821428571428571</c:v>
                </c:pt>
                <c:pt idx="7">
                  <c:v>0.96676737160120851</c:v>
                </c:pt>
                <c:pt idx="8">
                  <c:v>0.96866096866096862</c:v>
                </c:pt>
                <c:pt idx="9">
                  <c:v>0.9707446808510638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C-D141-8F0B-8A3EE6002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371727"/>
        <c:axId val="685919055"/>
      </c:scatterChart>
      <c:valAx>
        <c:axId val="73037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  <a:effectLst/>
                  </a:rPr>
                  <a:t>点弧角</a:t>
                </a:r>
                <a:r>
                  <a:rPr lang="en-US" altLang="ja-JP" sz="1000" b="0" i="0" kern="1200" baseline="0">
                    <a:solidFill>
                      <a:srgbClr val="595959"/>
                    </a:solidFill>
                    <a:effectLst/>
                  </a:rPr>
                  <a:t>[rad]</a:t>
                </a:r>
                <a:endParaRPr lang="ja-JP" altLang="ja-JP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919055"/>
        <c:crosses val="autoZero"/>
        <c:crossBetween val="midCat"/>
      </c:valAx>
      <c:valAx>
        <c:axId val="68591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効率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0371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出力電圧（実測値）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3.1415926535897931</c:v>
                </c:pt>
                <c:pt idx="1">
                  <c:v>2.6179938779914944</c:v>
                </c:pt>
                <c:pt idx="2">
                  <c:v>2.3561944901923448</c:v>
                </c:pt>
                <c:pt idx="3">
                  <c:v>2.0943951023931953</c:v>
                </c:pt>
                <c:pt idx="4">
                  <c:v>1.8325957145940459</c:v>
                </c:pt>
                <c:pt idx="5">
                  <c:v>1.5707963267948966</c:v>
                </c:pt>
                <c:pt idx="6">
                  <c:v>1.3089969389957472</c:v>
                </c:pt>
                <c:pt idx="7">
                  <c:v>1.0471975511965976</c:v>
                </c:pt>
                <c:pt idx="8">
                  <c:v>0.78539816339744828</c:v>
                </c:pt>
                <c:pt idx="9">
                  <c:v>0.52359877559829882</c:v>
                </c:pt>
              </c:numCache>
            </c:numRef>
          </c:xVal>
          <c:yVal>
            <c:numRef>
              <c:f>Sheet1!$F$3:$F$12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28.5</c:v>
                </c:pt>
                <c:pt idx="3">
                  <c:v>48</c:v>
                </c:pt>
                <c:pt idx="4">
                  <c:v>61</c:v>
                </c:pt>
                <c:pt idx="5">
                  <c:v>73.5</c:v>
                </c:pt>
                <c:pt idx="6">
                  <c:v>82</c:v>
                </c:pt>
                <c:pt idx="7">
                  <c:v>91.5</c:v>
                </c:pt>
                <c:pt idx="8">
                  <c:v>95.8</c:v>
                </c:pt>
                <c:pt idx="9">
                  <c:v>99.5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0D-7E42-842C-52EF6A0A301A}"/>
            </c:ext>
          </c:extLst>
        </c:ser>
        <c:ser>
          <c:idx val="1"/>
          <c:order val="1"/>
          <c:tx>
            <c:v>出力電圧（理論値）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3.1415926535897931</c:v>
                </c:pt>
                <c:pt idx="1">
                  <c:v>2.6179938779914944</c:v>
                </c:pt>
                <c:pt idx="2">
                  <c:v>2.3561944901923448</c:v>
                </c:pt>
                <c:pt idx="3">
                  <c:v>2.0943951023931953</c:v>
                </c:pt>
                <c:pt idx="4">
                  <c:v>1.8325957145940459</c:v>
                </c:pt>
                <c:pt idx="5">
                  <c:v>1.5707963267948966</c:v>
                </c:pt>
                <c:pt idx="6">
                  <c:v>1.3089969389957472</c:v>
                </c:pt>
                <c:pt idx="7">
                  <c:v>1.0471975511965976</c:v>
                </c:pt>
                <c:pt idx="8">
                  <c:v>0.78539816339744828</c:v>
                </c:pt>
                <c:pt idx="9">
                  <c:v>0.52359877559829882</c:v>
                </c:pt>
              </c:numCache>
            </c:numRef>
          </c:xVal>
          <c:yVal>
            <c:numRef>
              <c:f>Sheet1!$J$3:$J$12</c:f>
              <c:numCache>
                <c:formatCode>0.000</c:formatCode>
                <c:ptCount val="10"/>
                <c:pt idx="0">
                  <c:v>0</c:v>
                </c:pt>
                <c:pt idx="1">
                  <c:v>16.980707526843105</c:v>
                </c:pt>
                <c:pt idx="2">
                  <c:v>30.140513749454346</c:v>
                </c:pt>
                <c:pt idx="3">
                  <c:v>44.21550740157636</c:v>
                </c:pt>
                <c:pt idx="4">
                  <c:v>58.059382973014721</c:v>
                </c:pt>
                <c:pt idx="5">
                  <c:v>70.710678118654755</c:v>
                </c:pt>
                <c:pt idx="6">
                  <c:v>81.419334612810545</c:v>
                </c:pt>
                <c:pt idx="7">
                  <c:v>89.69386213794759</c:v>
                </c:pt>
                <c:pt idx="8">
                  <c:v>95.349616836770522</c:v>
                </c:pt>
                <c:pt idx="9">
                  <c:v>98.547732454317867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0D-7E42-842C-52EF6A0A3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751295"/>
        <c:axId val="734087983"/>
      </c:scatterChart>
      <c:valAx>
        <c:axId val="68775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点弧角</a:t>
                </a:r>
                <a:r>
                  <a:rPr lang="en-US" altLang="ja-JP"/>
                  <a:t>[rad]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4087983"/>
        <c:crosses val="autoZero"/>
        <c:crossBetween val="midCat"/>
      </c:valAx>
      <c:valAx>
        <c:axId val="73408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電圧</a:t>
                </a:r>
                <a:r>
                  <a:rPr lang="en-US" altLang="ja-JP"/>
                  <a:t>[V]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775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</xdr:colOff>
      <xdr:row>12</xdr:row>
      <xdr:rowOff>247650</xdr:rowOff>
    </xdr:from>
    <xdr:to>
      <xdr:col>9</xdr:col>
      <xdr:colOff>806450</xdr:colOff>
      <xdr:row>23</xdr:row>
      <xdr:rowOff>196850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784F2D6-5EF0-7842-A03C-87B8714CD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946150</xdr:colOff>
      <xdr:row>12</xdr:row>
      <xdr:rowOff>247650</xdr:rowOff>
    </xdr:from>
    <xdr:to>
      <xdr:col>14</xdr:col>
      <xdr:colOff>755650</xdr:colOff>
      <xdr:row>23</xdr:row>
      <xdr:rowOff>196850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BD399CD-840D-FF4B-BAEC-226F85C63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933450</xdr:colOff>
      <xdr:row>12</xdr:row>
      <xdr:rowOff>247650</xdr:rowOff>
    </xdr:from>
    <xdr:to>
      <xdr:col>19</xdr:col>
      <xdr:colOff>742950</xdr:colOff>
      <xdr:row>23</xdr:row>
      <xdr:rowOff>196850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2C151BD7-E607-1E4C-B2D6-5B387869F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</xdr:row>
      <xdr:rowOff>247650</xdr:rowOff>
    </xdr:from>
    <xdr:to>
      <xdr:col>4</xdr:col>
      <xdr:colOff>762000</xdr:colOff>
      <xdr:row>23</xdr:row>
      <xdr:rowOff>196850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7014526B-2543-C447-98CE-DDC0C9653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D28FF-6396-214F-A569-F2AE909C0C29}">
  <dimension ref="A1:K29"/>
  <sheetViews>
    <sheetView tabSelected="1" topLeftCell="E1" workbookViewId="0">
      <selection activeCell="M8" sqref="M8"/>
    </sheetView>
  </sheetViews>
  <sheetFormatPr baseColWidth="10" defaultRowHeight="20"/>
  <sheetData>
    <row r="1" spans="1:11">
      <c r="A1" s="31" t="s">
        <v>0</v>
      </c>
      <c r="B1" s="32"/>
      <c r="C1" s="29" t="s">
        <v>11</v>
      </c>
      <c r="D1" s="30"/>
      <c r="E1" s="30"/>
      <c r="F1" s="30" t="s">
        <v>15</v>
      </c>
      <c r="G1" s="30"/>
      <c r="H1" s="30"/>
      <c r="I1" s="35" t="s">
        <v>16</v>
      </c>
      <c r="J1" s="6" t="s">
        <v>17</v>
      </c>
      <c r="K1" s="27" t="s">
        <v>19</v>
      </c>
    </row>
    <row r="2" spans="1:11" ht="21" thickBot="1">
      <c r="A2" s="33"/>
      <c r="B2" s="34"/>
      <c r="C2" s="24" t="s">
        <v>12</v>
      </c>
      <c r="D2" s="25" t="s">
        <v>13</v>
      </c>
      <c r="E2" s="25" t="s">
        <v>14</v>
      </c>
      <c r="F2" s="25" t="s">
        <v>12</v>
      </c>
      <c r="G2" s="25" t="s">
        <v>13</v>
      </c>
      <c r="H2" s="25" t="s">
        <v>14</v>
      </c>
      <c r="I2" s="36"/>
      <c r="J2" s="26" t="s">
        <v>18</v>
      </c>
      <c r="K2" s="28"/>
    </row>
    <row r="3" spans="1:11" ht="21" thickTop="1">
      <c r="A3" s="18" t="s">
        <v>1</v>
      </c>
      <c r="B3" s="19">
        <f>PI()</f>
        <v>3.1415926535897931</v>
      </c>
      <c r="C3" s="20">
        <v>100</v>
      </c>
      <c r="D3" s="21">
        <v>0</v>
      </c>
      <c r="E3" s="21">
        <v>0</v>
      </c>
      <c r="F3" s="21">
        <v>0</v>
      </c>
      <c r="G3" s="21">
        <v>0</v>
      </c>
      <c r="H3" s="21">
        <v>0</v>
      </c>
      <c r="I3" s="22"/>
      <c r="J3" s="5">
        <v>0</v>
      </c>
      <c r="K3" s="23"/>
    </row>
    <row r="4" spans="1:11">
      <c r="A4" s="7" t="s">
        <v>2</v>
      </c>
      <c r="B4" s="16">
        <f>10*PI()/12</f>
        <v>2.6179938779914944</v>
      </c>
      <c r="C4" s="14">
        <v>100</v>
      </c>
      <c r="D4" s="2">
        <v>0.55000000000000004</v>
      </c>
      <c r="E4" s="2">
        <v>17.5</v>
      </c>
      <c r="F4" s="2">
        <v>20</v>
      </c>
      <c r="G4" s="2">
        <v>0.78</v>
      </c>
      <c r="H4" s="2">
        <v>12.5</v>
      </c>
      <c r="I4" s="3">
        <f t="shared" ref="I4:I12" si="0">H4/E4</f>
        <v>0.7142857142857143</v>
      </c>
      <c r="J4" s="4">
        <f t="shared" ref="J4:J7" si="1">100*SQRT((PI()-B4+((SIN(2*B4))/2))/PI())</f>
        <v>16.980707526843105</v>
      </c>
      <c r="K4" s="8">
        <f t="shared" ref="K4:K11" si="2">(F4-J4)/J4</f>
        <v>0.17780722436824245</v>
      </c>
    </row>
    <row r="5" spans="1:11">
      <c r="A5" s="7" t="s">
        <v>3</v>
      </c>
      <c r="B5" s="16">
        <f>9*PI()/12</f>
        <v>2.3561944901923448</v>
      </c>
      <c r="C5" s="14">
        <v>100</v>
      </c>
      <c r="D5" s="2">
        <v>0.79</v>
      </c>
      <c r="E5" s="2">
        <v>31.25</v>
      </c>
      <c r="F5" s="2">
        <v>28.5</v>
      </c>
      <c r="G5" s="2">
        <v>0.92</v>
      </c>
      <c r="H5" s="2">
        <v>22.5</v>
      </c>
      <c r="I5" s="3">
        <f t="shared" si="0"/>
        <v>0.72</v>
      </c>
      <c r="J5" s="4">
        <f t="shared" si="1"/>
        <v>30.140513749454346</v>
      </c>
      <c r="K5" s="8">
        <f t="shared" si="2"/>
        <v>-5.4428858216925557E-2</v>
      </c>
    </row>
    <row r="6" spans="1:11">
      <c r="A6" s="7" t="s">
        <v>4</v>
      </c>
      <c r="B6" s="16">
        <f>8*PI()/12</f>
        <v>2.0943951023931953</v>
      </c>
      <c r="C6" s="14">
        <v>100</v>
      </c>
      <c r="D6" s="2">
        <v>1.25</v>
      </c>
      <c r="E6" s="2">
        <v>62.75</v>
      </c>
      <c r="F6" s="2">
        <v>48</v>
      </c>
      <c r="G6" s="2">
        <v>1.25</v>
      </c>
      <c r="H6" s="2">
        <v>60</v>
      </c>
      <c r="I6" s="3">
        <f t="shared" si="0"/>
        <v>0.95617529880478092</v>
      </c>
      <c r="J6" s="4">
        <f t="shared" si="1"/>
        <v>44.21550740157636</v>
      </c>
      <c r="K6" s="8">
        <f t="shared" si="2"/>
        <v>8.5591974870986465E-2</v>
      </c>
    </row>
    <row r="7" spans="1:11">
      <c r="A7" s="7" t="s">
        <v>5</v>
      </c>
      <c r="B7" s="16">
        <f>7*PI()/12</f>
        <v>1.8325957145940459</v>
      </c>
      <c r="C7" s="14">
        <v>100</v>
      </c>
      <c r="D7" s="2">
        <v>1.42</v>
      </c>
      <c r="E7" s="2">
        <v>87.25</v>
      </c>
      <c r="F7" s="2">
        <v>61</v>
      </c>
      <c r="G7" s="2">
        <v>1.42</v>
      </c>
      <c r="H7" s="2">
        <v>82.5</v>
      </c>
      <c r="I7" s="3">
        <f t="shared" si="0"/>
        <v>0.94555873925501432</v>
      </c>
      <c r="J7" s="4">
        <f t="shared" si="1"/>
        <v>58.059382973014721</v>
      </c>
      <c r="K7" s="8">
        <f t="shared" si="2"/>
        <v>5.0648437451566469E-2</v>
      </c>
    </row>
    <row r="8" spans="1:11">
      <c r="A8" s="7" t="s">
        <v>6</v>
      </c>
      <c r="B8" s="16">
        <f>6*PI()/12</f>
        <v>1.5707963267948966</v>
      </c>
      <c r="C8" s="14">
        <v>100</v>
      </c>
      <c r="D8" s="2">
        <v>1.56</v>
      </c>
      <c r="E8" s="2">
        <v>115</v>
      </c>
      <c r="F8" s="2">
        <v>73.5</v>
      </c>
      <c r="G8" s="2">
        <v>1.59</v>
      </c>
      <c r="H8" s="2">
        <v>112.5</v>
      </c>
      <c r="I8" s="3">
        <f t="shared" si="0"/>
        <v>0.97826086956521741</v>
      </c>
      <c r="J8" s="4">
        <f>100*SQRT((PI()-B8+((SIN(2*B8))/2))/PI())</f>
        <v>70.710678118654755</v>
      </c>
      <c r="K8" s="8">
        <f t="shared" si="2"/>
        <v>3.9446968344224821E-2</v>
      </c>
    </row>
    <row r="9" spans="1:11">
      <c r="A9" s="7" t="s">
        <v>7</v>
      </c>
      <c r="B9" s="16">
        <f>5*PI()/12</f>
        <v>1.3089969389957472</v>
      </c>
      <c r="C9" s="14">
        <v>100</v>
      </c>
      <c r="D9" s="2">
        <v>1.68</v>
      </c>
      <c r="E9" s="2">
        <v>140</v>
      </c>
      <c r="F9" s="2">
        <v>82</v>
      </c>
      <c r="G9" s="2">
        <v>1.68</v>
      </c>
      <c r="H9" s="2">
        <v>137.5</v>
      </c>
      <c r="I9" s="3">
        <f t="shared" si="0"/>
        <v>0.9821428571428571</v>
      </c>
      <c r="J9" s="4">
        <f t="shared" ref="J9:J12" si="3">100*SQRT((PI()-B9+((SIN(2*B9))/2))/PI())</f>
        <v>81.419334612810545</v>
      </c>
      <c r="K9" s="8">
        <f t="shared" si="2"/>
        <v>7.1317874304771501E-3</v>
      </c>
    </row>
    <row r="10" spans="1:11">
      <c r="A10" s="7" t="s">
        <v>8</v>
      </c>
      <c r="B10" s="16">
        <f>4*PI()/12</f>
        <v>1.0471975511965976</v>
      </c>
      <c r="C10" s="14">
        <v>100</v>
      </c>
      <c r="D10" s="2">
        <v>1.78</v>
      </c>
      <c r="E10" s="2">
        <v>165.5</v>
      </c>
      <c r="F10" s="2">
        <v>91.5</v>
      </c>
      <c r="G10" s="2">
        <v>1.79</v>
      </c>
      <c r="H10" s="2">
        <v>160</v>
      </c>
      <c r="I10" s="3">
        <f t="shared" si="0"/>
        <v>0.96676737160120851</v>
      </c>
      <c r="J10" s="4">
        <f t="shared" si="3"/>
        <v>89.69386213794759</v>
      </c>
      <c r="K10" s="8">
        <f t="shared" si="2"/>
        <v>2.0136694072495184E-2</v>
      </c>
    </row>
    <row r="11" spans="1:11">
      <c r="A11" s="7" t="s">
        <v>9</v>
      </c>
      <c r="B11" s="16">
        <f>3*PI()/12</f>
        <v>0.78539816339744828</v>
      </c>
      <c r="C11" s="14">
        <v>100</v>
      </c>
      <c r="D11" s="2">
        <v>1.84</v>
      </c>
      <c r="E11" s="2">
        <v>175.5</v>
      </c>
      <c r="F11" s="2">
        <v>95.8</v>
      </c>
      <c r="G11" s="2">
        <v>1.8149999999999999</v>
      </c>
      <c r="H11" s="2">
        <v>170</v>
      </c>
      <c r="I11" s="3">
        <f t="shared" si="0"/>
        <v>0.96866096866096862</v>
      </c>
      <c r="J11" s="4">
        <f t="shared" si="3"/>
        <v>95.349616836770522</v>
      </c>
      <c r="K11" s="8">
        <f t="shared" si="2"/>
        <v>4.7234921142943649E-3</v>
      </c>
    </row>
    <row r="12" spans="1:11" ht="21" thickBot="1">
      <c r="A12" s="9" t="s">
        <v>10</v>
      </c>
      <c r="B12" s="17">
        <f>2*PI()/12</f>
        <v>0.52359877559829882</v>
      </c>
      <c r="C12" s="15">
        <v>100</v>
      </c>
      <c r="D12" s="10">
        <v>1.86</v>
      </c>
      <c r="E12" s="10">
        <v>188</v>
      </c>
      <c r="F12" s="10">
        <v>99.5</v>
      </c>
      <c r="G12" s="10">
        <v>1.835</v>
      </c>
      <c r="H12" s="10">
        <v>182.5</v>
      </c>
      <c r="I12" s="11">
        <f t="shared" si="0"/>
        <v>0.9707446808510638</v>
      </c>
      <c r="J12" s="12">
        <f t="shared" si="3"/>
        <v>98.547732454317867</v>
      </c>
      <c r="K12" s="13">
        <f>(F12-J12)/J12</f>
        <v>9.6630081886821713E-3</v>
      </c>
    </row>
    <row r="29" spans="5:5">
      <c r="E29" s="1"/>
    </row>
  </sheetData>
  <mergeCells count="5">
    <mergeCell ref="K1:K2"/>
    <mergeCell ref="C1:E1"/>
    <mergeCell ref="F1:H1"/>
    <mergeCell ref="A1:B2"/>
    <mergeCell ref="I1:I2"/>
  </mergeCells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g15218@ichinoseki.kosen-ac.jp</dc:creator>
  <cp:lastModifiedBy>g15218@ichinoseki.kosen-ac.jp</cp:lastModifiedBy>
  <dcterms:created xsi:type="dcterms:W3CDTF">2018-11-08T17:35:17Z</dcterms:created>
  <dcterms:modified xsi:type="dcterms:W3CDTF">2018-11-30T00:26:52Z</dcterms:modified>
</cp:coreProperties>
</file>