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880" yWindow="880" windowWidth="28760" windowHeight="12320" tabRatio="500" firstSheet="10" activeTab="14"/>
  </bookViews>
  <sheets>
    <sheet name="1.Food Need" sheetId="3" r:id="rId1"/>
    <sheet name="2. Grain Check" sheetId="2" r:id="rId2"/>
    <sheet name="Vegetables Check" sheetId="11" r:id="rId3"/>
    <sheet name="3.Livestock" sheetId="1" r:id="rId4"/>
    <sheet name="4.Food Self Reliance" sheetId="4" r:id="rId5"/>
    <sheet name="Error" sheetId="5" r:id="rId6"/>
    <sheet name="Work Flow" sheetId="6" r:id="rId7"/>
    <sheet name="Yield Check" sheetId="7" r:id="rId8"/>
    <sheet name="SWBC Area Check" sheetId="8" r:id="rId9"/>
    <sheet name="Livestock HecT Check" sheetId="9" r:id="rId10"/>
    <sheet name="Livestock Commodity Yield" sheetId="10" r:id="rId11"/>
    <sheet name="Sheet2" sheetId="12" r:id="rId12"/>
    <sheet name="Food Need Check" sheetId="13" r:id="rId13"/>
    <sheet name="Results Check" sheetId="14" r:id="rId14"/>
    <sheet name="Results Check (2)" sheetId="15" r:id="rId15"/>
    <sheet name="Email Caitlin" sheetId="16" r:id="rId16"/>
  </sheets>
  <externalReferences>
    <externalReference r:id="rId1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51" i="11" l="1"/>
  <c r="D53" i="11"/>
  <c r="G51" i="11"/>
  <c r="G49" i="11"/>
  <c r="D49" i="11"/>
  <c r="E53" i="11"/>
  <c r="C53" i="11"/>
  <c r="H49" i="11"/>
  <c r="E49" i="11"/>
  <c r="C49" i="11"/>
  <c r="G24" i="2"/>
  <c r="C25" i="2"/>
  <c r="D25" i="2"/>
  <c r="B25" i="2"/>
  <c r="F40" i="2"/>
  <c r="E42" i="2"/>
  <c r="E22" i="2"/>
  <c r="F16" i="2"/>
  <c r="F17" i="2"/>
  <c r="F18" i="2"/>
  <c r="F19" i="2"/>
  <c r="F20" i="2"/>
  <c r="F15" i="2"/>
  <c r="D31" i="2"/>
  <c r="C22" i="2"/>
  <c r="D22" i="2"/>
  <c r="B22" i="2"/>
  <c r="C11" i="2"/>
  <c r="D11" i="2"/>
  <c r="E11" i="2"/>
  <c r="B11" i="2"/>
  <c r="D28" i="16"/>
  <c r="F29" i="16"/>
  <c r="F30" i="16"/>
  <c r="F31" i="16"/>
  <c r="F32" i="16"/>
  <c r="F33" i="16"/>
  <c r="F34" i="16"/>
  <c r="F28" i="16"/>
  <c r="E19" i="16"/>
  <c r="E23" i="16"/>
  <c r="C19" i="16"/>
  <c r="C23" i="16"/>
  <c r="W78" i="15"/>
  <c r="W79" i="15"/>
  <c r="W80" i="15"/>
  <c r="W81" i="15"/>
  <c r="W82" i="15"/>
  <c r="W83" i="15"/>
  <c r="W84" i="15"/>
  <c r="W85" i="15"/>
  <c r="W86" i="15"/>
  <c r="W87" i="15"/>
  <c r="W88" i="15"/>
  <c r="W89" i="15"/>
  <c r="W90" i="15"/>
  <c r="W91" i="15"/>
  <c r="W96" i="15"/>
  <c r="W99" i="15"/>
  <c r="O96"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27" i="15"/>
  <c r="D2" i="16"/>
  <c r="D4" i="16"/>
  <c r="D5" i="16"/>
  <c r="D6" i="16"/>
  <c r="D7" i="16"/>
  <c r="D3" i="16"/>
  <c r="U8" i="14"/>
  <c r="U10" i="14"/>
  <c r="M13" i="14"/>
  <c r="K13" i="14"/>
  <c r="B109" i="13"/>
  <c r="C10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2" i="13"/>
  <c r="F7" i="12"/>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<sst xmlns="http://schemas.openxmlformats.org/spreadsheetml/2006/main" count="2510" uniqueCount="713">
  <si>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</si>
  <si>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</si>
  <si>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</si>
  <si>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</si>
  <si>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</si>
  <si>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</si>
  <si>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</si>
  <si>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</si>
  <si>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</si>
  <si>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</si>
  <si>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</si>
  <si>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</si>
  <si>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</si>
  <si>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</si>
  <si>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</si>
  <si>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</si>
  <si>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</si>
  <si>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</si>
  <si>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</si>
  <si>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</si>
  <si>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</si>
  <si>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</si>
  <si>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</si>
  <si>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</si>
  <si>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</si>
  <si>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</si>
  <si>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</si>
  <si>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</si>
  <si>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</si>
  <si>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</si>
  <si>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</si>
  <si>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</si>
  <si>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</si>
  <si>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</si>
  <si>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</si>
  <si>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</si>
  <si>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</si>
  <si>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</si>
  <si>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</si>
  <si>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</si>
  <si>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</si>
  <si>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</si>
  <si>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</si>
  <si>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</si>
  <si>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</si>
  <si>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</si>
  <si>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</si>
  <si>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</si>
  <si>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</si>
  <si>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</si>
  <si>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</si>
  <si>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</si>
  <si>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</si>
  <si>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</si>
  <si>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</si>
  <si>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</si>
  <si>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</si>
  <si>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</si>
  <si>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</si>
  <si>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</si>
  <si>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</si>
  <si>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</si>
  <si>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</si>
  <si>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</si>
  <si>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</si>
  <si>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</si>
  <si>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</si>
  <si>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</si>
  <si>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</si>
  <si>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</si>
  <si>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</si>
  <si>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</si>
  <si>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</si>
  <si>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</si>
  <si>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</si>
  <si>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</si>
  <si>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</si>
  <si>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</si>
  <si>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</si>
  <si>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</si>
  <si>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</si>
  <si>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</si>
  <si>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</si>
  <si>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</si>
  <si>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</si>
  <si>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</si>
  <si>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</si>
  <si>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</si>
  <si>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</si>
  <si>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</si>
  <si>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</si>
  <si>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</si>
  <si>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</si>
  <si>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</si>
  <si>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</si>
  <si>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</si>
  <si>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</si>
  <si>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</si>
  <si>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</si>
  <si>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</si>
  <si>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</si>
  <si>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</si>
  <si>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</si>
  <si>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x</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</si>
  <si>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</si>
  <si>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</si>
  <si>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</si>
  <si>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</si>
  <si>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</si>
  <si>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</si>
  <si>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</si>
  <si>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</si>
  <si>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</si>
  <si>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</si>
  <si>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</si>
  <si>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</si>
  <si>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</si>
  <si>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</si>
  <si>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</si>
  <si>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</si>
  <si>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</si>
  <si>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</si>
  <si>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</si>
  <si>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</si>
  <si>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</si>
  <si>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</si>
  <si>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</si>
  <si>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</si>
  <si>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</si>
  <si>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</si>
  <si>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</si>
  <si>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</si>
  <si>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</si>
  <si>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</si>
  <si>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</si>
  <si>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</si>
  <si>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</si>
  <si>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</si>
  <si>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</si>
  <si>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</si>
  <si>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</si>
  <si>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</si>
  <si>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</si>
  <si>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</si>
  <si>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</si>
  <si>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</si>
  <si>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</si>
  <si>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</si>
  <si>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</si>
  <si>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</si>
  <si>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</si>
  <si>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</si>
  <si>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</si>
  <si>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</si>
  <si>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</si>
  <si>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</si>
  <si>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</si>
  <si>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</si>
  <si>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</si>
  <si>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</si>
  <si>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</si>
  <si>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</si>
  <si>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</si>
  <si>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</si>
  <si>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</si>
  <si>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</si>
  <si>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</si>
  <si>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</si>
  <si>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</si>
  <si>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</si>
  <si>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</si>
  <si>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</si>
  <si>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</si>
  <si>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</si>
  <si>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</si>
  <si>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</si>
  <si>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</si>
  <si>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</si>
  <si>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</si>
  <si>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</si>
  <si>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</si>
  <si>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</si>
  <si>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</si>
  <si>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</si>
  <si>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</si>
  <si>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</si>
  <si>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</si>
  <si>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</si>
  <si>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</si>
  <si>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</si>
  <si>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</si>
  <si>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</si>
  <si>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</si>
  <si>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</si>
  <si>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</si>
  <si>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</si>
  <si>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</si>
  <si>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</si>
  <si>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</si>
  <si>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</si>
  <si>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</si>
  <si>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</si>
  <si>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</si>
  <si>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</si>
  <si>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</si>
  <si>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</si>
  <si>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</si>
  <si>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</si>
  <si>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</si>
  <si>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</si>
  <si>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</si>
  <si>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</si>
  <si>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</si>
  <si>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</si>
  <si>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</si>
  <si>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</si>
  <si>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</si>
  <si>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</si>
  <si>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</si>
  <si>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</si>
  <si>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</si>
  <si>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</si>
  <si>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</si>
  <si>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</si>
  <si>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</si>
  <si>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</si>
  <si>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</si>
  <si>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</si>
  <si>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</si>
  <si>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</si>
  <si>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</si>
  <si>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</si>
  <si>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</si>
  <si>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</si>
  <si>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</si>
  <si>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</si>
  <si>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</si>
  <si>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</si>
  <si>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</si>
  <si>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</si>
  <si>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</si>
  <si>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</si>
  <si>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</si>
  <si>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</si>
  <si>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</si>
  <si>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</si>
  <si>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</si>
  <si>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</si>
  <si>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</si>
  <si>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</si>
  <si>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</si>
  <si>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</si>
  <si>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</si>
  <si>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</si>
  <si>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</si>
  <si>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</si>
  <si>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</si>
  <si>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</si>
  <si>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</si>
  <si>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</si>
  <si>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</si>
  <si>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</si>
  <si>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</si>
  <si>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</si>
  <si>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</si>
  <si>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</si>
  <si>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</si>
  <si>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</si>
  <si>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</si>
  <si>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</si>
  <si>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</si>
  <si>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</si>
  <si>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</si>
  <si>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</si>
  <si>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</si>
  <si>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</si>
  <si>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Yield</t>
  </si>
  <si>
    <t>Cherries</t>
  </si>
  <si>
    <t>Corn</t>
  </si>
  <si>
    <t>Shallots and onions</t>
  </si>
  <si>
    <t>Peaches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</si>
  <si>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</si>
  <si>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</si>
  <si>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</si>
  <si>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</si>
  <si>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</si>
  <si>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</si>
  <si>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</si>
  <si>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</si>
  <si>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</si>
  <si>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</si>
  <si>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</si>
  <si>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</si>
  <si>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</si>
  <si>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</si>
  <si>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</si>
  <si>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</si>
  <si>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</si>
  <si>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</si>
  <si>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</si>
  <si>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</si>
  <si>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</si>
  <si>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</si>
  <si>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</si>
  <si>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</si>
  <si>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</si>
  <si>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</si>
  <si>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</si>
  <si>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</si>
  <si>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</si>
  <si>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</si>
  <si>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</si>
  <si>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</si>
  <si>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</si>
  <si>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</si>
  <si>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</si>
  <si>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</si>
  <si>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</si>
  <si>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</si>
  <si>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</si>
  <si>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</si>
  <si>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</si>
  <si>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</si>
  <si>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</si>
  <si>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</si>
  <si>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</si>
  <si>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</si>
  <si>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</si>
  <si>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</si>
  <si>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</si>
  <si>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</si>
  <si>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</si>
  <si>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</si>
  <si>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</si>
  <si>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</si>
  <si>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</si>
  <si>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</si>
  <si>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</si>
  <si>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</si>
  <si>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</si>
  <si>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</si>
  <si>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</si>
  <si>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</si>
  <si>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</si>
  <si>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</si>
  <si>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</si>
  <si>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</si>
  <si>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</si>
  <si>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</si>
  <si>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</si>
  <si>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</si>
  <si>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</si>
  <si>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</si>
  <si>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</si>
  <si>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</si>
  <si>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</si>
  <si>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</si>
  <si>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</si>
  <si>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</si>
  <si>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</si>
  <si>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</si>
  <si>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</si>
  <si>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</si>
  <si>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</si>
  <si>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</si>
  <si>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</si>
  <si>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</si>
  <si>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</si>
  <si>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</si>
  <si>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</si>
  <si>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</si>
  <si>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</si>
  <si>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</si>
  <si>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</si>
  <si>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</si>
  <si>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</si>
  <si>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</si>
  <si>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</si>
  <si>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</si>
  <si>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</si>
  <si>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</si>
  <si>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</si>
  <si>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</si>
  <si>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</si>
  <si>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</si>
  <si>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</si>
  <si>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</si>
  <si>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</si>
  <si>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</si>
  <si>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</si>
  <si>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</si>
  <si>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</si>
  <si>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</si>
  <si>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</si>
  <si>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</si>
  <si>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</si>
  <si>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</si>
  <si>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</si>
  <si>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</si>
  <si>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</si>
  <si>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</si>
  <si>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</si>
  <si>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</si>
  <si>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</si>
  <si>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</si>
  <si>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</si>
  <si>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</si>
  <si>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</si>
  <si>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</si>
  <si>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</si>
  <si>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</si>
  <si>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</si>
  <si>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</si>
  <si>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</si>
  <si>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</si>
  <si>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</si>
  <si>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</si>
  <si>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</si>
  <si>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</si>
  <si>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</si>
  <si>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</si>
  <si>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</si>
  <si>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</si>
  <si>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</si>
  <si>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</si>
  <si>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</si>
  <si>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</si>
  <si>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</si>
  <si>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</si>
  <si>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</si>
  <si>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</si>
  <si>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</si>
  <si>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</si>
  <si>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</si>
  <si>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</si>
  <si>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</si>
  <si>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</si>
  <si>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</si>
  <si>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</si>
  <si>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</si>
  <si>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</si>
  <si>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</si>
  <si>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</si>
  <si>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</si>
  <si>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</si>
  <si>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</si>
  <si>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</si>
  <si>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</si>
  <si>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</si>
  <si>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</si>
  <si>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</si>
  <si>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</si>
  <si>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</si>
  <si>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</si>
  <si>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</si>
  <si>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</si>
  <si>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</si>
  <si>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</si>
  <si>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</si>
  <si>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</si>
  <si>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</si>
  <si>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</si>
  <si>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</si>
  <si>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</si>
  <si>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</si>
  <si>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</si>
  <si>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</si>
  <si>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</si>
  <si>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</si>
  <si>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</si>
  <si>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</si>
  <si>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</si>
  <si>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</si>
  <si>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</si>
  <si>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</si>
  <si>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</si>
  <si>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</si>
  <si>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</si>
  <si>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</si>
  <si>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</si>
  <si>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</si>
  <si>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</si>
  <si>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</si>
  <si>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</si>
  <si>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</si>
  <si>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</si>
  <si>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</si>
  <si>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</si>
  <si>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</si>
  <si>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</si>
  <si>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</si>
  <si>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</si>
  <si>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</si>
  <si>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</si>
  <si>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</si>
  <si>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</si>
  <si>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</si>
  <si>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</si>
  <si>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</si>
  <si>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</si>
  <si>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</si>
  <si>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</si>
  <si>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</si>
  <si>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</si>
  <si>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</si>
  <si>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</si>
  <si>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</si>
  <si>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</si>
  <si>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</si>
  <si>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</si>
  <si>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</si>
  <si>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</si>
  <si>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</si>
  <si>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</si>
  <si>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</si>
  <si>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</si>
  <si>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</si>
  <si>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</si>
  <si>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</si>
  <si>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</si>
  <si>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</si>
  <si>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</si>
  <si>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</si>
  <si>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</si>
  <si>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</si>
  <si>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</si>
  <si>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</si>
  <si>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</si>
  <si>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</si>
  <si>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</si>
  <si>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</si>
  <si>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</si>
  <si>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</si>
  <si>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</si>
  <si>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</si>
  <si>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</si>
  <si>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</si>
  <si>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</si>
  <si>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</si>
  <si>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</si>
  <si>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</si>
  <si>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</si>
  <si>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</si>
  <si>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</si>
  <si>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</si>
  <si>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</si>
  <si>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</si>
  <si>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</si>
  <si>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Yt = tonnes commodity/head</t>
  </si>
  <si>
    <t># head livestock in SWBC</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</si>
  <si>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</si>
  <si>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</si>
  <si>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</si>
  <si>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</si>
  <si>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</si>
  <si>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</si>
  <si>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</si>
  <si>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</si>
  <si>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</si>
  <si>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</si>
  <si>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</si>
  <si>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</si>
  <si>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</si>
  <si>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</si>
  <si>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</si>
  <si>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</si>
  <si>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</si>
  <si>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</si>
  <si>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</si>
  <si>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</si>
  <si>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</si>
  <si>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</si>
  <si>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</si>
  <si>
    <r>
      <rPr>
        <b/>
        <sz val="12"/>
        <color theme="1"/>
        <rFont val="Calibri"/>
        <family val="2"/>
        <scheme val="minor"/>
      </rPr>
      <t>Caitlin's</t>
    </r>
    <r>
      <rPr>
        <sz val="12"/>
        <color theme="1"/>
        <rFont val="Calibri"/>
        <family val="2"/>
        <scheme val="minor"/>
      </rPr>
      <t xml:space="preserve"> </t>
    </r>
    <r>
      <rPr>
        <b/>
        <sz val="12"/>
        <color theme="1"/>
        <rFont val="Calibri"/>
        <family val="2"/>
        <scheme val="minor"/>
      </rPr>
      <t>Answers</t>
    </r>
  </si>
  <si>
    <r>
      <rPr>
        <b/>
        <sz val="12"/>
        <color theme="1"/>
        <rFont val="Calibri"/>
        <family val="2"/>
        <scheme val="minor"/>
      </rPr>
      <t>Rachel</t>
    </r>
    <r>
      <rPr>
        <sz val="12"/>
        <color theme="1"/>
        <rFont val="Calibri"/>
        <family val="2"/>
        <scheme val="minor"/>
      </rPr>
      <t xml:space="preserve"> </t>
    </r>
    <r>
      <rPr>
        <b/>
        <sz val="12"/>
        <color theme="1"/>
        <rFont val="Calibri"/>
        <family val="2"/>
        <scheme val="minor"/>
      </rPr>
      <t>- SWBC yield (t)</t>
    </r>
  </si>
  <si>
    <t>Food Name (CANSIM Adjusted for waste)</t>
  </si>
  <si>
    <t>Chocolate drink (litres per person, per year)</t>
  </si>
  <si>
    <t>Yogurt (litres per person, per year)</t>
  </si>
  <si>
    <t>Chicken and Stewing hen, boneless weight</t>
  </si>
  <si>
    <t xml:space="preserve">Eggs </t>
  </si>
  <si>
    <t xml:space="preserve">Fresh and frozen sea fish, edible weight </t>
  </si>
  <si>
    <t xml:space="preserve">Freshwater fish, edible weight </t>
  </si>
  <si>
    <t xml:space="preserve">Processed sea fish, edible weight </t>
  </si>
  <si>
    <t xml:space="preserve">Total shellfish, edible weight </t>
  </si>
  <si>
    <t xml:space="preserve">Apples (fresh) </t>
  </si>
  <si>
    <t>Apples (canned)</t>
  </si>
  <si>
    <t>Apples (frozen)</t>
  </si>
  <si>
    <t>Apple (dried)</t>
  </si>
  <si>
    <t xml:space="preserve">Apricots (fresh) </t>
  </si>
  <si>
    <t>Apricots (canned)</t>
  </si>
  <si>
    <t xml:space="preserve">Blueberries (fresh) </t>
  </si>
  <si>
    <t>Blueberries (canned)</t>
  </si>
  <si>
    <t>Blueberries (frozen)</t>
  </si>
  <si>
    <t xml:space="preserve">Cherries (fresh) </t>
  </si>
  <si>
    <t>Cherries (frozen)</t>
  </si>
  <si>
    <t>Cranberries (dried)</t>
  </si>
  <si>
    <t xml:space="preserve">Grapes fresh </t>
  </si>
  <si>
    <t>Papayas (fresh)</t>
  </si>
  <si>
    <t xml:space="preserve">Peaches (fresh) </t>
  </si>
  <si>
    <t>Peaches (canned)</t>
  </si>
  <si>
    <t xml:space="preserve">Pears (fresh) </t>
  </si>
  <si>
    <t>Pears (canned)</t>
  </si>
  <si>
    <t xml:space="preserve">Pineapple (fresh) </t>
  </si>
  <si>
    <t>Pineapple (canned)</t>
  </si>
  <si>
    <t>Plums (fresh)</t>
  </si>
  <si>
    <t>Plums (canned)</t>
  </si>
  <si>
    <t xml:space="preserve">Raspberries (frozen) </t>
  </si>
  <si>
    <t>Strawberries (fresh)</t>
  </si>
  <si>
    <t>Strawberries (canned)</t>
  </si>
  <si>
    <t>Strawberries (frozen)</t>
  </si>
  <si>
    <t>Oranges fresh (4)</t>
  </si>
  <si>
    <t>Lemons fresh</t>
  </si>
  <si>
    <t>Grapefruits fresh</t>
  </si>
  <si>
    <t>Limes fresh</t>
  </si>
  <si>
    <t xml:space="preserve">Asparagus (fresh) </t>
  </si>
  <si>
    <t>Asparagus (canned)</t>
  </si>
  <si>
    <t xml:space="preserve">Beans green and wax (fresh) </t>
  </si>
  <si>
    <t>Beans green and wax (canned)</t>
  </si>
  <si>
    <t>Beans green and wax (frozen)</t>
  </si>
  <si>
    <t xml:space="preserve">Beets (fresh) </t>
  </si>
  <si>
    <t>Beets (canned)</t>
  </si>
  <si>
    <t xml:space="preserve">Broccoli (fresh) </t>
  </si>
  <si>
    <t>Broccoli &amp; Cauliflower (frozen) (5)</t>
  </si>
  <si>
    <t xml:space="preserve">Brussels sprouts (fresh) </t>
  </si>
  <si>
    <t>Brussels sprouts (frozen)</t>
  </si>
  <si>
    <t>Cabbage (6)</t>
  </si>
  <si>
    <t>Cabbage (canned)</t>
  </si>
  <si>
    <t xml:space="preserve">Carrots (fresh) </t>
  </si>
  <si>
    <t>Carrots (canned)</t>
  </si>
  <si>
    <t>Carrots (frozen)</t>
  </si>
  <si>
    <t>Cauliflower (fresh)</t>
  </si>
  <si>
    <t>Cauliflower (frozen)</t>
  </si>
  <si>
    <t>Celery (fresh)</t>
  </si>
  <si>
    <t>Celery (frozen)</t>
  </si>
  <si>
    <t xml:space="preserve">Corn (fresh) </t>
  </si>
  <si>
    <t>Corn (canned)</t>
  </si>
  <si>
    <t>Corn (frozen)</t>
  </si>
  <si>
    <t>Cucumbers (fresh)</t>
  </si>
  <si>
    <t>Cucumbers (canned)</t>
  </si>
  <si>
    <t>Lettuce (fresh)</t>
  </si>
  <si>
    <t>Manioc (fresh)</t>
  </si>
  <si>
    <t xml:space="preserve">Mushrooms (fresh) </t>
  </si>
  <si>
    <t>Mushrooms (canned)</t>
  </si>
  <si>
    <t>Onions and shallots (fresh)</t>
  </si>
  <si>
    <t xml:space="preserve">Peas (fresh) </t>
  </si>
  <si>
    <t>Peas (canned)</t>
  </si>
  <si>
    <t>Peas (frozen)</t>
  </si>
  <si>
    <t>Peppers (fresh)</t>
  </si>
  <si>
    <t>Peppers (frozen)</t>
  </si>
  <si>
    <t xml:space="preserve">Potatoes white fresh (7,8,9) </t>
  </si>
  <si>
    <t>Pumpkins and squash (fresh)</t>
  </si>
  <si>
    <t>Pumpkins and squash (frozen)</t>
  </si>
  <si>
    <t>Radishes (fresh)</t>
  </si>
  <si>
    <t>Radishes (canned)</t>
  </si>
  <si>
    <t>Rutabagas and turnips (fresh)</t>
  </si>
  <si>
    <t xml:space="preserve">Spinach (fresh) </t>
  </si>
  <si>
    <t>Spinach (frozen)</t>
  </si>
  <si>
    <t xml:space="preserve">Tomatoes (fresh) </t>
  </si>
  <si>
    <t>Tomatoes (canned)</t>
  </si>
  <si>
    <t>Sugar refined</t>
  </si>
  <si>
    <t>Maple sugar</t>
  </si>
  <si>
    <t>Salad oils (10)</t>
  </si>
  <si>
    <t>NS Max Local (T/Pop)</t>
  </si>
  <si>
    <t>Apple (dried</t>
  </si>
  <si>
    <t>Caitlin's Self Reliance</t>
  </si>
  <si>
    <t>Caitlin's Yield</t>
  </si>
  <si>
    <t xml:space="preserve">Beef </t>
  </si>
  <si>
    <t xml:space="preserve">Fluid Milk </t>
  </si>
  <si>
    <t xml:space="preserve">Lamb </t>
  </si>
  <si>
    <t xml:space="preserve">Pork </t>
  </si>
  <si>
    <t xml:space="preserve">Chicken </t>
  </si>
  <si>
    <t xml:space="preserve">Turkey </t>
  </si>
  <si>
    <t>Rachel</t>
  </si>
  <si>
    <t>Caitlin</t>
  </si>
  <si>
    <t>Difference</t>
  </si>
  <si>
    <t>Rachel's Self Reliance</t>
  </si>
  <si>
    <t>AFTER ADDING NON BC CROPS</t>
  </si>
  <si>
    <t>cropmatch</t>
  </si>
  <si>
    <t>Pineapple canned</t>
  </si>
  <si>
    <t>Pineapple fresh</t>
  </si>
  <si>
    <t>Rachel's Results</t>
  </si>
  <si>
    <t>Rachel's Total</t>
  </si>
  <si>
    <t>Caitlin's Total (from thesis)</t>
  </si>
  <si>
    <t>tonnes commodity/head</t>
  </si>
  <si>
    <t># of livestock in SWBC</t>
  </si>
  <si>
    <t>Caitlin's - SWBC Yield (t)</t>
  </si>
  <si>
    <t>Balanced - Food Need</t>
  </si>
  <si>
    <t>Unbalanced -  Food Need</t>
  </si>
  <si>
    <t>TOTAL</t>
  </si>
  <si>
    <t>SWBC tonnes</t>
  </si>
  <si>
    <t>Yield Data</t>
  </si>
  <si>
    <t>Caitlin Data Masters - Historic Crops</t>
  </si>
  <si>
    <t>Barley (2,9)</t>
  </si>
  <si>
    <t>Oats (2,9)</t>
  </si>
  <si>
    <t>..</t>
  </si>
  <si>
    <t>Rye, all (2,10)</t>
  </si>
  <si>
    <t>Wheat, all (2,4,34)</t>
  </si>
  <si>
    <t>Production (metric tonnes)</t>
  </si>
  <si>
    <t>Seeded Area( Hectares)</t>
  </si>
  <si>
    <t>Corn for flour and meal</t>
  </si>
  <si>
    <t>Caitlin Data Masters BAU (hec planted)</t>
  </si>
  <si>
    <t>Corn for grain (Canada yield)</t>
  </si>
  <si>
    <t>recmet</t>
  </si>
  <si>
    <t>Caitlin's Thesis p18</t>
  </si>
  <si>
    <t>Total SWBC hec planted</t>
  </si>
  <si>
    <t>Total of ths table</t>
  </si>
  <si>
    <t>Caitlin's Thesis p20</t>
  </si>
  <si>
    <t>Caitlin's Thesis p22</t>
  </si>
  <si>
    <t>Theoretical Maximum</t>
  </si>
  <si>
    <t>Caitlin's Theoretical Maximum thesis p22</t>
  </si>
  <si>
    <t>SR</t>
  </si>
  <si>
    <t>Caitlin's Total</t>
  </si>
  <si>
    <t>Maximum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</si>
</sst>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
      <i/>
      <sz val="11"/>
      <color theme="1"/>
      <name val="Calibri"/>
      <family val="2"/>
      <scheme val="minor"/>
    </font>
    <font>
      <sz val="11"/>
      <color theme="0" tint="-0.34998626667073579"/>
      <name val="Calibri"/>
      <family val="2"/>
      <scheme val="minor"/>
    </font>
  </fonts>
  <fills count="30">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rgb="FF000000"/>
      </patternFill>
    </fill>
  </fills>
  <borders count="4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12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10">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12" borderId="0" xfId="0" applyFill="1"/>
    <xf numFmtId="0" fontId="0" fillId="13" borderId="0" xfId="0" applyFill="1"/>
    <xf numFmtId="0" fontId="0" fillId="14" borderId="0" xfId="0" applyFill="1"/>
    <xf numFmtId="0" fontId="0" fillId="15" borderId="0" xfId="0" applyFill="1"/>
    <xf numFmtId="0" fontId="3" fillId="0" borderId="0" xfId="0" applyFont="1" applyFill="1"/>
    <xf numFmtId="0" fontId="3" fillId="4" borderId="0" xfId="0" applyFont="1" applyFill="1"/>
    <xf numFmtId="0" fontId="3" fillId="16" borderId="0" xfId="0" applyFont="1" applyFill="1"/>
    <xf numFmtId="0" fontId="3" fillId="17"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1" borderId="0" xfId="0" applyFill="1" applyBorder="1"/>
    <xf numFmtId="0" fontId="5" fillId="20" borderId="0" xfId="0" applyFont="1" applyFill="1" applyBorder="1"/>
    <xf numFmtId="0" fontId="3"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12" fillId="4" borderId="0" xfId="0" applyFont="1" applyFill="1" applyBorder="1" applyAlignment="1">
      <alignment horizontal="center"/>
    </xf>
    <xf numFmtId="0" fontId="0" fillId="12" borderId="0" xfId="0" applyFill="1" applyBorder="1" applyAlignment="1">
      <alignment horizontal="center"/>
    </xf>
    <xf numFmtId="0" fontId="0" fillId="24" borderId="0" xfId="0" applyFill="1" applyBorder="1"/>
    <xf numFmtId="0" fontId="0" fillId="24" borderId="20" xfId="0" applyFill="1" applyBorder="1"/>
    <xf numFmtId="0" fontId="0" fillId="24" borderId="21" xfId="0" applyFill="1" applyBorder="1"/>
    <xf numFmtId="0" fontId="0" fillId="24" borderId="23" xfId="0" applyFill="1" applyBorder="1"/>
    <xf numFmtId="0" fontId="0" fillId="24" borderId="25" xfId="0" applyFill="1" applyBorder="1"/>
    <xf numFmtId="0" fontId="0" fillId="24"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3" fillId="9" borderId="19" xfId="0" applyFont="1" applyFill="1" applyBorder="1"/>
    <xf numFmtId="0" fontId="3" fillId="24" borderId="19" xfId="0" applyFont="1" applyFill="1" applyBorder="1"/>
    <xf numFmtId="0" fontId="3" fillId="24" borderId="22" xfId="0" applyFont="1" applyFill="1" applyBorder="1"/>
    <xf numFmtId="0" fontId="3" fillId="24" borderId="24" xfId="0" applyFont="1" applyFill="1" applyBorder="1"/>
    <xf numFmtId="0" fontId="3" fillId="9" borderId="22" xfId="0" applyFont="1" applyFill="1" applyBorder="1"/>
    <xf numFmtId="0" fontId="12" fillId="4" borderId="0" xfId="0" applyFont="1" applyFill="1" applyBorder="1" applyAlignment="1">
      <alignment horizontal="left" wrapText="1"/>
    </xf>
    <xf numFmtId="3" fontId="0" fillId="0" borderId="0" xfId="0" applyNumberFormat="1"/>
    <xf numFmtId="0" fontId="0" fillId="7" borderId="0" xfId="0" applyFill="1"/>
    <xf numFmtId="0" fontId="3" fillId="4" borderId="22" xfId="0" applyFont="1" applyFill="1" applyBorder="1"/>
    <xf numFmtId="0" fontId="0" fillId="4" borderId="23" xfId="0" applyFill="1" applyBorder="1"/>
    <xf numFmtId="0" fontId="0" fillId="17"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5" borderId="9" xfId="0" applyNumberFormat="1" applyFill="1" applyBorder="1" applyProtection="1">
      <protection locked="0"/>
    </xf>
    <xf numFmtId="164" fontId="0" fillId="25" borderId="9" xfId="0" applyNumberFormat="1" applyFill="1" applyBorder="1" applyProtection="1">
      <protection locked="0"/>
    </xf>
    <xf numFmtId="165" fontId="0" fillId="25" borderId="9" xfId="0" applyNumberFormat="1" applyFill="1" applyBorder="1" applyProtection="1">
      <protection locked="0"/>
    </xf>
    <xf numFmtId="43" fontId="0" fillId="25" borderId="9" xfId="419" applyFont="1" applyFill="1" applyBorder="1" applyProtection="1">
      <protection locked="0"/>
    </xf>
    <xf numFmtId="0" fontId="0" fillId="0" borderId="29" xfId="0" applyFill="1" applyBorder="1"/>
    <xf numFmtId="0" fontId="0" fillId="0" borderId="31" xfId="0" applyFont="1" applyFill="1" applyBorder="1"/>
    <xf numFmtId="43" fontId="0" fillId="25" borderId="32" xfId="0" applyNumberFormat="1" applyFill="1" applyBorder="1" applyProtection="1">
      <protection locked="0"/>
    </xf>
    <xf numFmtId="0" fontId="3" fillId="26" borderId="0" xfId="0" applyFont="1" applyFill="1"/>
    <xf numFmtId="0" fontId="0" fillId="26"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5" borderId="35" xfId="419" applyNumberFormat="1" applyFont="1" applyFill="1" applyBorder="1"/>
    <xf numFmtId="0" fontId="0" fillId="0" borderId="15" xfId="0" applyFont="1" applyFill="1" applyBorder="1"/>
    <xf numFmtId="166" fontId="0" fillId="25" borderId="11" xfId="419" applyNumberFormat="1" applyFont="1" applyFill="1" applyBorder="1" applyProtection="1">
      <protection locked="0"/>
    </xf>
    <xf numFmtId="166" fontId="0" fillId="25"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5"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27" borderId="0" xfId="0" applyFill="1" applyBorder="1"/>
    <xf numFmtId="166" fontId="0" fillId="27" borderId="0" xfId="419" applyNumberFormat="1" applyFont="1" applyFill="1" applyBorder="1"/>
    <xf numFmtId="0" fontId="13" fillId="27" borderId="0" xfId="510" applyFont="1" applyFill="1" applyBorder="1" applyAlignment="1">
      <alignment vertical="top" wrapText="1"/>
    </xf>
    <xf numFmtId="0" fontId="13" fillId="27" borderId="0" xfId="510" applyFont="1" applyFill="1" applyBorder="1" applyAlignment="1">
      <alignment horizontal="left" vertical="top" wrapText="1"/>
    </xf>
    <xf numFmtId="166" fontId="13" fillId="27" borderId="0" xfId="419" applyNumberFormat="1" applyFont="1" applyFill="1" applyBorder="1"/>
    <xf numFmtId="0" fontId="0" fillId="27" borderId="0" xfId="0" applyFill="1"/>
    <xf numFmtId="0" fontId="13" fillId="27" borderId="0" xfId="0" applyFont="1" applyFill="1" applyBorder="1" applyAlignment="1">
      <alignment horizontal="right"/>
    </xf>
    <xf numFmtId="167" fontId="0" fillId="27" borderId="0" xfId="419" applyNumberFormat="1" applyFont="1" applyFill="1" applyBorder="1"/>
    <xf numFmtId="166" fontId="0" fillId="27" borderId="0" xfId="419" applyNumberFormat="1" applyFont="1" applyFill="1" applyBorder="1" applyAlignment="1">
      <alignment horizontal="right"/>
    </xf>
    <xf numFmtId="0" fontId="0" fillId="27"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26" borderId="0" xfId="419" applyFont="1" applyFill="1" applyBorder="1"/>
    <xf numFmtId="168" fontId="19" fillId="26" borderId="0" xfId="419" applyNumberFormat="1" applyFont="1" applyFill="1" applyBorder="1"/>
    <xf numFmtId="169" fontId="19" fillId="26" borderId="0" xfId="419" applyNumberFormat="1" applyFont="1" applyFill="1" applyBorder="1"/>
    <xf numFmtId="0" fontId="4" fillId="26" borderId="0" xfId="0" applyFont="1" applyFill="1" applyBorder="1"/>
    <xf numFmtId="43" fontId="19" fillId="26" borderId="0" xfId="419" applyFont="1" applyFill="1" applyBorder="1"/>
    <xf numFmtId="164" fontId="4" fillId="26" borderId="0" xfId="419" applyNumberFormat="1" applyFont="1" applyFill="1" applyBorder="1"/>
    <xf numFmtId="164" fontId="19" fillId="26" borderId="0" xfId="419" applyNumberFormat="1" applyFont="1" applyFill="1" applyBorder="1"/>
    <xf numFmtId="0" fontId="4" fillId="26" borderId="38" xfId="0" applyFont="1" applyFill="1" applyBorder="1"/>
    <xf numFmtId="43" fontId="19" fillId="26" borderId="38" xfId="419" applyFont="1" applyFill="1" applyBorder="1"/>
    <xf numFmtId="9" fontId="19" fillId="26" borderId="0" xfId="650" applyFont="1" applyFill="1" applyBorder="1"/>
    <xf numFmtId="0" fontId="0" fillId="4" borderId="0" xfId="0" applyFill="1"/>
    <xf numFmtId="11" fontId="0" fillId="4" borderId="0" xfId="0" applyNumberFormat="1" applyFill="1"/>
    <xf numFmtId="0" fontId="0" fillId="6" borderId="0" xfId="0" applyFill="1"/>
    <xf numFmtId="11" fontId="0" fillId="0" borderId="0" xfId="0" applyNumberFormat="1"/>
    <xf numFmtId="0" fontId="3" fillId="7" borderId="0" xfId="0" applyFont="1" applyFill="1"/>
    <xf numFmtId="166" fontId="0" fillId="25" borderId="0" xfId="419" applyNumberFormat="1" applyFont="1" applyFill="1" applyBorder="1" applyProtection="1">
      <protection locked="0"/>
    </xf>
    <xf numFmtId="0" fontId="0" fillId="28"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5" borderId="0" xfId="0" applyFill="1"/>
    <xf numFmtId="11" fontId="0" fillId="15" borderId="0" xfId="0" applyNumberFormat="1" applyFill="1"/>
    <xf numFmtId="0" fontId="0" fillId="0" borderId="0" xfId="0" applyFill="1" applyAlignment="1">
      <alignment horizontal="left"/>
    </xf>
    <xf numFmtId="0" fontId="20" fillId="0" borderId="0" xfId="0" applyFont="1" applyFill="1" applyAlignment="1">
      <alignment horizontal="left"/>
    </xf>
    <xf numFmtId="0" fontId="20" fillId="0" borderId="0" xfId="0" applyFont="1" applyFill="1" applyAlignment="1">
      <alignment horizontal="left" vertical="center"/>
    </xf>
    <xf numFmtId="0" fontId="2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vertical="top"/>
    </xf>
    <xf numFmtId="0" fontId="13" fillId="26" borderId="7" xfId="0" applyFont="1" applyFill="1" applyBorder="1" applyAlignment="1">
      <alignment horizontal="left" vertical="center"/>
    </xf>
    <xf numFmtId="0" fontId="0" fillId="26" borderId="0" xfId="0" applyFill="1" applyAlignment="1">
      <alignment horizontal="left"/>
    </xf>
    <xf numFmtId="0" fontId="20" fillId="26" borderId="0" xfId="0" applyFont="1" applyFill="1" applyAlignment="1">
      <alignment horizontal="left"/>
    </xf>
    <xf numFmtId="0" fontId="20" fillId="26" borderId="0" xfId="0" applyFont="1" applyFill="1" applyAlignment="1">
      <alignment horizontal="left" vertical="center"/>
    </xf>
    <xf numFmtId="0" fontId="21" fillId="26" borderId="0" xfId="0" applyFont="1" applyFill="1" applyAlignment="1">
      <alignment horizontal="left"/>
    </xf>
    <xf numFmtId="0" fontId="0" fillId="26" borderId="0" xfId="0" applyFont="1" applyFill="1" applyAlignment="1">
      <alignment horizontal="left"/>
    </xf>
    <xf numFmtId="0" fontId="0" fillId="26" borderId="0" xfId="0" applyFill="1" applyAlignment="1">
      <alignment horizontal="left" vertical="top"/>
    </xf>
    <xf numFmtId="0" fontId="0" fillId="14" borderId="0" xfId="0" applyFill="1" applyAlignment="1">
      <alignment horizontal="left"/>
    </xf>
    <xf numFmtId="3" fontId="0" fillId="0" borderId="0" xfId="0" applyNumberFormat="1" applyFill="1"/>
    <xf numFmtId="3" fontId="0" fillId="26" borderId="0" xfId="0" applyNumberFormat="1" applyFill="1"/>
    <xf numFmtId="3" fontId="0" fillId="5" borderId="0" xfId="0" applyNumberFormat="1" applyFill="1"/>
    <xf numFmtId="0" fontId="3" fillId="7" borderId="9" xfId="0" applyFont="1" applyFill="1" applyBorder="1"/>
    <xf numFmtId="0" fontId="0" fillId="17" borderId="9" xfId="0" applyFill="1" applyBorder="1"/>
    <xf numFmtId="3" fontId="0" fillId="17" borderId="9" xfId="0" applyNumberFormat="1" applyFill="1" applyBorder="1"/>
    <xf numFmtId="10" fontId="0" fillId="17" borderId="9" xfId="0" applyNumberFormat="1" applyFill="1" applyBorder="1"/>
    <xf numFmtId="9" fontId="0" fillId="17" borderId="9" xfId="0" applyNumberFormat="1" applyFill="1" applyBorder="1"/>
    <xf numFmtId="0" fontId="0" fillId="7" borderId="9" xfId="0" applyFont="1" applyFill="1" applyBorder="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12" fillId="4" borderId="0" xfId="0" applyFont="1" applyFill="1" applyBorder="1" applyAlignment="1">
      <alignment horizontal="left"/>
    </xf>
    <xf numFmtId="0" fontId="3" fillId="17" borderId="16" xfId="0" applyFont="1" applyFill="1" applyBorder="1" applyAlignment="1">
      <alignment horizontal="center"/>
    </xf>
    <xf numFmtId="0" fontId="0" fillId="17" borderId="17" xfId="0" applyFill="1" applyBorder="1" applyAlignment="1">
      <alignment horizontal="center"/>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3" fillId="14" borderId="2" xfId="0" applyFont="1" applyFill="1" applyBorder="1" applyAlignment="1">
      <alignment horizontal="center" wrapText="1"/>
    </xf>
    <xf numFmtId="0" fontId="3" fillId="14" borderId="0" xfId="0" applyFont="1" applyFill="1" applyBorder="1" applyAlignment="1">
      <alignment horizontal="center" wrapText="1"/>
    </xf>
    <xf numFmtId="0" fontId="12" fillId="4" borderId="0" xfId="0" applyFont="1" applyFill="1" applyBorder="1" applyAlignment="1">
      <alignment horizontal="center" wrapText="1"/>
    </xf>
    <xf numFmtId="0" fontId="10" fillId="18" borderId="1" xfId="0" applyFont="1" applyFill="1" applyBorder="1" applyAlignment="1">
      <alignment horizontal="center" wrapText="1"/>
    </xf>
    <xf numFmtId="0" fontId="10" fillId="18" borderId="10" xfId="0" applyFont="1" applyFill="1" applyBorder="1" applyAlignment="1">
      <alignment horizontal="center" wrapText="1"/>
    </xf>
    <xf numFmtId="0" fontId="10" fillId="18" borderId="3" xfId="0" applyFont="1" applyFill="1" applyBorder="1" applyAlignment="1">
      <alignment horizontal="center" wrapText="1"/>
    </xf>
    <xf numFmtId="0" fontId="10" fillId="18" borderId="15" xfId="0" applyFont="1" applyFill="1" applyBorder="1" applyAlignment="1">
      <alignment horizontal="center" wrapText="1"/>
    </xf>
    <xf numFmtId="0" fontId="10" fillId="18" borderId="6" xfId="0" applyFont="1" applyFill="1" applyBorder="1" applyAlignment="1">
      <alignment horizontal="center" wrapText="1"/>
    </xf>
    <xf numFmtId="0" fontId="10" fillId="18" borderId="11" xfId="0" applyFont="1" applyFill="1" applyBorder="1" applyAlignment="1">
      <alignment horizontal="center" wrapText="1"/>
    </xf>
    <xf numFmtId="0" fontId="10" fillId="18" borderId="2" xfId="0" applyFont="1" applyFill="1" applyBorder="1" applyAlignment="1">
      <alignment horizontal="center" wrapText="1"/>
    </xf>
    <xf numFmtId="0" fontId="10" fillId="18" borderId="7" xfId="0" applyFont="1" applyFill="1" applyBorder="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11" xfId="0" applyFont="1" applyFill="1" applyBorder="1" applyAlignment="1">
      <alignment horizontal="center"/>
    </xf>
    <xf numFmtId="0" fontId="3" fillId="14" borderId="1" xfId="0" applyFont="1" applyFill="1" applyBorder="1" applyAlignment="1">
      <alignment horizontal="center" wrapText="1"/>
    </xf>
    <xf numFmtId="0" fontId="3" fillId="14" borderId="10" xfId="0" applyFont="1" applyFill="1" applyBorder="1" applyAlignment="1">
      <alignment horizontal="center" wrapText="1"/>
    </xf>
    <xf numFmtId="0" fontId="3" fillId="14" borderId="3" xfId="0" applyFont="1" applyFill="1" applyBorder="1" applyAlignment="1">
      <alignment horizontal="center" wrapText="1"/>
    </xf>
    <xf numFmtId="0" fontId="3" fillId="14" borderId="15" xfId="0" applyFont="1" applyFill="1" applyBorder="1" applyAlignment="1">
      <alignment horizontal="center" wrapText="1"/>
    </xf>
    <xf numFmtId="0" fontId="3" fillId="14" borderId="6" xfId="0" applyFont="1" applyFill="1" applyBorder="1" applyAlignment="1">
      <alignment horizontal="center" wrapText="1"/>
    </xf>
    <xf numFmtId="0" fontId="3" fillId="14" borderId="7" xfId="0" applyFont="1" applyFill="1" applyBorder="1" applyAlignment="1">
      <alignment horizontal="center" wrapText="1"/>
    </xf>
    <xf numFmtId="0" fontId="3" fillId="14" borderId="11" xfId="0" applyFont="1" applyFill="1" applyBorder="1" applyAlignment="1">
      <alignment horizontal="center" wrapText="1"/>
    </xf>
    <xf numFmtId="0" fontId="3" fillId="7" borderId="2" xfId="0" applyFont="1" applyFill="1" applyBorder="1" applyAlignment="1">
      <alignment horizontal="center" wrapText="1"/>
    </xf>
    <xf numFmtId="0" fontId="3" fillId="7" borderId="0" xfId="0" applyFont="1" applyFill="1" applyBorder="1" applyAlignment="1">
      <alignment horizontal="center" wrapText="1"/>
    </xf>
    <xf numFmtId="0" fontId="3" fillId="7" borderId="6" xfId="0" applyFont="1" applyFill="1" applyBorder="1" applyAlignment="1">
      <alignment horizontal="center" wrapText="1"/>
    </xf>
    <xf numFmtId="0" fontId="3" fillId="7" borderId="7" xfId="0" applyFont="1" applyFill="1" applyBorder="1" applyAlignment="1">
      <alignment horizontal="center" wrapText="1"/>
    </xf>
    <xf numFmtId="0" fontId="3" fillId="7" borderId="11" xfId="0" applyFont="1" applyFill="1" applyBorder="1" applyAlignment="1">
      <alignment horizontal="center" wrapText="1"/>
    </xf>
    <xf numFmtId="0" fontId="3" fillId="3" borderId="16" xfId="0" applyFont="1" applyFill="1" applyBorder="1" applyAlignment="1">
      <alignment horizontal="center"/>
    </xf>
    <xf numFmtId="0" fontId="0" fillId="3" borderId="17" xfId="0" applyFill="1" applyBorder="1" applyAlignment="1">
      <alignment horizontal="center"/>
    </xf>
    <xf numFmtId="0" fontId="10" fillId="22" borderId="1" xfId="0" applyFont="1" applyFill="1" applyBorder="1" applyAlignment="1">
      <alignment horizontal="center" wrapText="1"/>
    </xf>
    <xf numFmtId="0" fontId="10" fillId="22" borderId="10" xfId="0" applyFont="1" applyFill="1" applyBorder="1" applyAlignment="1">
      <alignment horizontal="center" wrapText="1"/>
    </xf>
    <xf numFmtId="0" fontId="10" fillId="22" borderId="3"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12" fillId="4" borderId="0" xfId="0" applyFont="1" applyFill="1" applyBorder="1" applyAlignment="1">
      <alignment horizontal="left" wrapText="1"/>
    </xf>
    <xf numFmtId="0" fontId="3" fillId="7" borderId="25" xfId="0" applyFont="1" applyFill="1" applyBorder="1" applyAlignment="1">
      <alignment horizontal="center" wrapText="1"/>
    </xf>
    <xf numFmtId="0" fontId="3" fillId="3" borderId="17" xfId="0" applyFont="1" applyFill="1" applyBorder="1" applyAlignment="1">
      <alignment horizontal="center"/>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3" fillId="2" borderId="10" xfId="0" applyFont="1" applyFill="1" applyBorder="1" applyAlignment="1">
      <alignment horizontal="center" wrapText="1"/>
    </xf>
    <xf numFmtId="0" fontId="3" fillId="2" borderId="3" xfId="0" applyFont="1" applyFill="1" applyBorder="1" applyAlignment="1">
      <alignment horizontal="center" wrapText="1"/>
    </xf>
    <xf numFmtId="0" fontId="3" fillId="2" borderId="15" xfId="0" applyFont="1" applyFill="1" applyBorder="1" applyAlignment="1">
      <alignment horizontal="center" wrapText="1"/>
    </xf>
    <xf numFmtId="0" fontId="3" fillId="2" borderId="6" xfId="0" applyFont="1" applyFill="1" applyBorder="1" applyAlignment="1">
      <alignment horizontal="center" wrapText="1"/>
    </xf>
    <xf numFmtId="0" fontId="3" fillId="3" borderId="16" xfId="0" applyFont="1" applyFill="1" applyBorder="1" applyAlignment="1">
      <alignment horizontal="left"/>
    </xf>
    <xf numFmtId="0" fontId="0" fillId="3" borderId="17" xfId="0" applyFill="1" applyBorder="1" applyAlignment="1">
      <alignment horizontal="left"/>
    </xf>
    <xf numFmtId="0" fontId="10" fillId="19" borderId="16" xfId="0" applyFont="1" applyFill="1" applyBorder="1" applyAlignment="1">
      <alignment horizontal="center"/>
    </xf>
    <xf numFmtId="0" fontId="10" fillId="19" borderId="18" xfId="0" applyFont="1" applyFill="1" applyBorder="1" applyAlignment="1">
      <alignment horizontal="center"/>
    </xf>
    <xf numFmtId="0" fontId="10" fillId="18" borderId="12" xfId="0" applyFont="1" applyFill="1" applyBorder="1" applyAlignment="1">
      <alignment horizontal="center" wrapText="1"/>
    </xf>
    <xf numFmtId="0" fontId="10" fillId="18" borderId="13" xfId="0" applyFont="1" applyFill="1" applyBorder="1" applyAlignment="1">
      <alignment horizontal="center" wrapText="1"/>
    </xf>
    <xf numFmtId="0" fontId="10" fillId="18" borderId="14" xfId="0" applyFont="1" applyFill="1" applyBorder="1" applyAlignment="1">
      <alignment horizontal="center" wrapText="1"/>
    </xf>
    <xf numFmtId="0" fontId="10" fillId="23" borderId="1" xfId="0" applyFont="1" applyFill="1" applyBorder="1" applyAlignment="1">
      <alignment horizontal="center"/>
    </xf>
    <xf numFmtId="0" fontId="10" fillId="23" borderId="2" xfId="0" applyFont="1" applyFill="1" applyBorder="1" applyAlignment="1">
      <alignment horizontal="center"/>
    </xf>
    <xf numFmtId="0" fontId="10" fillId="23" borderId="10" xfId="0" applyFont="1" applyFill="1" applyBorder="1" applyAlignment="1">
      <alignment horizontal="center"/>
    </xf>
    <xf numFmtId="0" fontId="10" fillId="23" borderId="6" xfId="0" applyFont="1" applyFill="1" applyBorder="1" applyAlignment="1">
      <alignment horizontal="center"/>
    </xf>
    <xf numFmtId="0" fontId="10" fillId="23" borderId="7" xfId="0" applyFont="1" applyFill="1" applyBorder="1" applyAlignment="1">
      <alignment horizontal="center"/>
    </xf>
    <xf numFmtId="0" fontId="10" fillId="23" borderId="11" xfId="0" applyFont="1" applyFill="1" applyBorder="1" applyAlignment="1">
      <alignment horizontal="center"/>
    </xf>
    <xf numFmtId="0" fontId="10" fillId="18" borderId="0" xfId="0" applyFont="1" applyFill="1" applyBorder="1" applyAlignment="1">
      <alignment horizontal="center" wrapText="1"/>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6" xfId="0" applyFont="1" applyFill="1" applyBorder="1" applyAlignment="1">
      <alignment horizontal="center" wrapText="1"/>
    </xf>
    <xf numFmtId="0" fontId="3" fillId="16" borderId="11" xfId="0" applyFont="1" applyFill="1" applyBorder="1" applyAlignment="1">
      <alignment horizontal="center" wrapText="1"/>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14" fillId="0" borderId="39" xfId="0" applyFont="1" applyBorder="1" applyAlignment="1">
      <alignment vertical="center" wrapText="1"/>
    </xf>
    <xf numFmtId="0" fontId="14" fillId="0" borderId="40" xfId="0" applyFont="1" applyBorder="1" applyAlignment="1">
      <alignment vertical="center" wrapText="1"/>
    </xf>
    <xf numFmtId="0" fontId="14" fillId="0" borderId="41" xfId="0" applyFont="1" applyBorder="1" applyAlignment="1">
      <alignment vertical="center" wrapText="1"/>
    </xf>
    <xf numFmtId="0" fontId="14" fillId="0" borderId="42" xfId="0" applyFont="1" applyBorder="1" applyAlignment="1">
      <alignment vertical="center" wrapText="1"/>
    </xf>
    <xf numFmtId="3" fontId="14" fillId="0" borderId="41" xfId="0" applyNumberFormat="1" applyFont="1" applyBorder="1" applyAlignment="1">
      <alignment vertical="center" wrapText="1"/>
    </xf>
    <xf numFmtId="3" fontId="14" fillId="0" borderId="42" xfId="0" applyNumberFormat="1" applyFont="1" applyBorder="1" applyAlignment="1">
      <alignment vertical="center" wrapText="1"/>
    </xf>
    <xf numFmtId="3" fontId="14" fillId="0" borderId="40" xfId="0" applyNumberFormat="1" applyFont="1" applyBorder="1" applyAlignment="1">
      <alignment vertical="center" wrapText="1"/>
    </xf>
    <xf numFmtId="0" fontId="0" fillId="13" borderId="0" xfId="0" applyFill="1" applyBorder="1"/>
    <xf numFmtId="0" fontId="0" fillId="15" borderId="0" xfId="0" applyFill="1" applyBorder="1"/>
    <xf numFmtId="0" fontId="0" fillId="14" borderId="0" xfId="0" applyFill="1" applyBorder="1"/>
    <xf numFmtId="9" fontId="0" fillId="0" borderId="0" xfId="0" applyNumberFormat="1" applyFill="1" applyBorder="1"/>
    <xf numFmtId="0" fontId="0" fillId="17" borderId="0" xfId="0" applyFont="1" applyFill="1" applyBorder="1"/>
    <xf numFmtId="0" fontId="0" fillId="17" borderId="0" xfId="0" applyFill="1" applyBorder="1"/>
    <xf numFmtId="166" fontId="0" fillId="15" borderId="0" xfId="419" applyNumberFormat="1" applyFont="1" applyFill="1" applyBorder="1" applyProtection="1">
      <protection locked="0"/>
    </xf>
    <xf numFmtId="0" fontId="5" fillId="0" borderId="0" xfId="0" applyFont="1" applyFill="1"/>
    <xf numFmtId="0" fontId="10" fillId="0" borderId="0" xfId="0" applyFont="1" applyFill="1"/>
    <xf numFmtId="0" fontId="5" fillId="0" borderId="2" xfId="0" applyFont="1" applyFill="1" applyBorder="1"/>
    <xf numFmtId="0" fontId="5" fillId="13" borderId="0" xfId="0" applyFont="1" applyFill="1"/>
    <xf numFmtId="2" fontId="0" fillId="13" borderId="0" xfId="0" applyNumberFormat="1" applyFill="1" applyBorder="1"/>
    <xf numFmtId="166" fontId="0" fillId="14" borderId="0" xfId="419" applyNumberFormat="1" applyFont="1" applyFill="1" applyBorder="1" applyProtection="1">
      <protection locked="0"/>
    </xf>
    <xf numFmtId="0" fontId="10" fillId="29" borderId="0" xfId="0" applyFont="1" applyFill="1"/>
    <xf numFmtId="166" fontId="0" fillId="0" borderId="0" xfId="0" applyNumberFormat="1" applyFill="1" applyBorder="1"/>
    <xf numFmtId="0" fontId="0" fillId="0" borderId="9" xfId="0" applyFill="1" applyBorder="1"/>
    <xf numFmtId="0" fontId="3" fillId="17" borderId="9" xfId="0" applyFont="1" applyFill="1" applyBorder="1"/>
    <xf numFmtId="0" fontId="10" fillId="29" borderId="9" xfId="0" applyFont="1" applyFill="1" applyBorder="1"/>
    <xf numFmtId="3" fontId="0" fillId="0" borderId="9" xfId="0" applyNumberFormat="1" applyFill="1" applyBorder="1"/>
    <xf numFmtId="0" fontId="3" fillId="7" borderId="0" xfId="0" applyFont="1" applyFill="1" applyBorder="1"/>
    <xf numFmtId="9" fontId="3" fillId="7" borderId="0" xfId="0" applyNumberFormat="1" applyFont="1" applyFill="1" applyBorder="1"/>
  </cellXfs>
  <cellStyles count="1122">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externalLink" Target="externalLinks/externalLink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refreshError="1"/>
      <sheetData sheetId="1" refreshError="1"/>
      <sheetData sheetId="2" refreshError="1"/>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
  <sheetViews>
    <sheetView workbookViewId="0">
      <selection activeCell="L1" sqref="L1:L1048576"/>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28" s="29" customFormat="1">
      <c r="A1" s="29" t="s">
        <v>104</v>
      </c>
      <c r="B1" s="29" t="s">
        <v>107</v>
      </c>
      <c r="C1" s="29" t="s">
        <v>105</v>
      </c>
      <c r="D1" s="29" t="s">
        <v>106</v>
      </c>
      <c r="E1" s="29" t="s">
        <v>258</v>
      </c>
      <c r="F1" s="29" t="s">
        <v>259</v>
      </c>
      <c r="G1" s="29" t="s">
        <v>261</v>
      </c>
      <c r="H1" s="29" t="s">
        <v>260</v>
      </c>
      <c r="I1" s="29" t="s">
        <v>263</v>
      </c>
      <c r="J1" s="29" t="s">
        <v>262</v>
      </c>
      <c r="L1" s="29" t="s">
        <v>104</v>
      </c>
      <c r="M1" s="29" t="s">
        <v>105</v>
      </c>
      <c r="N1" s="29" t="s">
        <v>106</v>
      </c>
      <c r="O1" s="29" t="s">
        <v>556</v>
      </c>
      <c r="P1" s="29" t="s">
        <v>107</v>
      </c>
      <c r="Q1" s="29" t="s">
        <v>557</v>
      </c>
      <c r="R1" s="29" t="s">
        <v>558</v>
      </c>
      <c r="S1" s="29" t="s">
        <v>559</v>
      </c>
      <c r="T1" s="29" t="s">
        <v>560</v>
      </c>
      <c r="U1" s="29" t="s">
        <v>561</v>
      </c>
      <c r="V1" s="29" t="s">
        <v>562</v>
      </c>
      <c r="W1" s="29" t="s">
        <v>563</v>
      </c>
      <c r="X1" s="29" t="s">
        <v>564</v>
      </c>
      <c r="Y1" s="29" t="s">
        <v>565</v>
      </c>
      <c r="Z1" s="29" t="s">
        <v>566</v>
      </c>
      <c r="AA1" s="29" t="s">
        <v>567</v>
      </c>
      <c r="AB1" s="29" t="s">
        <v>568</v>
      </c>
    </row>
    <row r="2" spans="1:28">
      <c r="A2" s="29" t="s">
        <v>108</v>
      </c>
      <c r="B2" t="s">
        <v>109</v>
      </c>
      <c r="C2">
        <v>4.53</v>
      </c>
      <c r="D2">
        <v>34.580152671755698</v>
      </c>
      <c r="E2" t="s">
        <v>110</v>
      </c>
      <c r="F2">
        <v>131</v>
      </c>
      <c r="G2">
        <v>1.1599999999999999</v>
      </c>
      <c r="H2">
        <v>1.38</v>
      </c>
      <c r="I2">
        <v>8623.8450335387097</v>
      </c>
      <c r="J2">
        <v>13805.0511296887</v>
      </c>
      <c r="L2" t="s">
        <v>108</v>
      </c>
      <c r="M2">
        <v>4.53</v>
      </c>
      <c r="N2">
        <v>34.580152671755698</v>
      </c>
      <c r="O2" t="s">
        <v>108</v>
      </c>
      <c r="P2" t="s">
        <v>109</v>
      </c>
      <c r="Q2" t="s">
        <v>110</v>
      </c>
      <c r="R2">
        <v>131</v>
      </c>
      <c r="S2">
        <v>1.1599999999999999</v>
      </c>
      <c r="T2">
        <v>1.38</v>
      </c>
      <c r="U2">
        <v>12</v>
      </c>
      <c r="V2">
        <v>8.6881472957422295E-2</v>
      </c>
      <c r="W2">
        <v>8.8008273466061997</v>
      </c>
      <c r="X2">
        <v>8.8008273466061993E-3</v>
      </c>
      <c r="Y2">
        <v>1.0208959722063199E-2</v>
      </c>
      <c r="Z2">
        <v>1.40883644164472E-2</v>
      </c>
      <c r="AA2">
        <v>37663.0444825226</v>
      </c>
      <c r="AB2">
        <v>37663.0444825226</v>
      </c>
    </row>
    <row r="3" spans="1:28">
      <c r="A3" s="29" t="s">
        <v>111</v>
      </c>
      <c r="B3" t="s">
        <v>109</v>
      </c>
      <c r="C3">
        <v>0.08</v>
      </c>
      <c r="D3">
        <v>0.57388809182209399</v>
      </c>
      <c r="E3" t="s">
        <v>112</v>
      </c>
      <c r="F3">
        <v>139.4</v>
      </c>
      <c r="G3">
        <v>1.1599999999999999</v>
      </c>
      <c r="H3">
        <v>1.5</v>
      </c>
      <c r="I3">
        <v>152.297484036003</v>
      </c>
      <c r="J3">
        <v>264.99762222264599</v>
      </c>
      <c r="L3" t="s">
        <v>111</v>
      </c>
      <c r="M3">
        <v>0.08</v>
      </c>
      <c r="N3">
        <v>0.57388809182209399</v>
      </c>
      <c r="O3" t="s">
        <v>111</v>
      </c>
      <c r="P3" t="s">
        <v>109</v>
      </c>
      <c r="Q3" t="s">
        <v>112</v>
      </c>
      <c r="R3">
        <v>139.4</v>
      </c>
      <c r="S3">
        <v>1.1599999999999999</v>
      </c>
      <c r="T3">
        <v>1.5</v>
      </c>
      <c r="U3">
        <v>12</v>
      </c>
      <c r="V3">
        <v>1.5343306482546899E-3</v>
      </c>
      <c r="W3">
        <v>0.155422999498564</v>
      </c>
      <c r="X3">
        <v>1.55422999498564E-4</v>
      </c>
      <c r="Y3">
        <v>1.8029067941833401E-4</v>
      </c>
      <c r="Z3">
        <v>2.7043601912750197E-4</v>
      </c>
      <c r="AA3">
        <v>722.96850911839203</v>
      </c>
      <c r="AB3">
        <v>722.96850911839203</v>
      </c>
    </row>
    <row r="4" spans="1:28">
      <c r="A4" s="29" t="s">
        <v>113</v>
      </c>
      <c r="B4" t="s">
        <v>109</v>
      </c>
      <c r="C4">
        <v>0.34</v>
      </c>
      <c r="D4">
        <v>2.63770364623739</v>
      </c>
      <c r="E4" t="s">
        <v>110</v>
      </c>
      <c r="F4">
        <v>128.9</v>
      </c>
      <c r="G4">
        <v>1.1599999999999999</v>
      </c>
      <c r="H4">
        <v>1.29</v>
      </c>
      <c r="I4">
        <v>647.26430715301501</v>
      </c>
      <c r="J4">
        <v>968.56630922377201</v>
      </c>
      <c r="L4" t="s">
        <v>113</v>
      </c>
      <c r="M4">
        <v>0.34</v>
      </c>
      <c r="N4">
        <v>2.63770364623739</v>
      </c>
      <c r="O4" t="s">
        <v>113</v>
      </c>
      <c r="P4" t="s">
        <v>109</v>
      </c>
      <c r="Q4" t="s">
        <v>110</v>
      </c>
      <c r="R4">
        <v>128.9</v>
      </c>
      <c r="S4">
        <v>1.1599999999999999</v>
      </c>
      <c r="T4">
        <v>1.29</v>
      </c>
      <c r="U4">
        <v>12</v>
      </c>
      <c r="V4">
        <v>6.5209052550824704E-3</v>
      </c>
      <c r="W4">
        <v>0.66054774786889803</v>
      </c>
      <c r="X4">
        <v>6.6054774786889804E-4</v>
      </c>
      <c r="Y4">
        <v>7.6623538752792195E-4</v>
      </c>
      <c r="Z4">
        <v>9.8844364991101897E-4</v>
      </c>
      <c r="AA4">
        <v>2642.4499008277198</v>
      </c>
      <c r="AB4">
        <v>2642.4499008277198</v>
      </c>
    </row>
    <row r="5" spans="1:28">
      <c r="A5" s="29" t="s">
        <v>114</v>
      </c>
      <c r="B5" t="s">
        <v>109</v>
      </c>
      <c r="C5">
        <v>0.18</v>
      </c>
      <c r="D5">
        <v>1.6697588126159499</v>
      </c>
      <c r="E5" t="s">
        <v>115</v>
      </c>
      <c r="F5">
        <v>107.8</v>
      </c>
      <c r="G5">
        <v>1.4</v>
      </c>
      <c r="H5">
        <v>2.17</v>
      </c>
      <c r="I5">
        <v>342.66933908100799</v>
      </c>
      <c r="J5">
        <v>1041.0294521281</v>
      </c>
      <c r="L5" t="s">
        <v>114</v>
      </c>
      <c r="M5">
        <v>0.18</v>
      </c>
      <c r="N5">
        <v>1.6697588126159499</v>
      </c>
      <c r="O5" t="s">
        <v>114</v>
      </c>
      <c r="P5" t="s">
        <v>109</v>
      </c>
      <c r="Q5" t="s">
        <v>115</v>
      </c>
      <c r="R5">
        <v>107.8</v>
      </c>
      <c r="S5">
        <v>1.4</v>
      </c>
      <c r="T5">
        <v>2.17</v>
      </c>
      <c r="U5">
        <v>12</v>
      </c>
      <c r="V5">
        <v>3.4522439585730701E-3</v>
      </c>
      <c r="W5">
        <v>0.34970174887176902</v>
      </c>
      <c r="X5">
        <v>3.4970174887176902E-4</v>
      </c>
      <c r="Y5">
        <v>4.8958244842047698E-4</v>
      </c>
      <c r="Z5">
        <v>1.06239391307243E-3</v>
      </c>
      <c r="AA5">
        <v>2840.1443931487202</v>
      </c>
      <c r="AB5">
        <v>2840.1443931487202</v>
      </c>
    </row>
    <row r="6" spans="1:28">
      <c r="A6" s="29" t="s">
        <v>116</v>
      </c>
      <c r="B6" t="s">
        <v>109</v>
      </c>
      <c r="C6">
        <v>0.03</v>
      </c>
      <c r="D6">
        <v>1.3761467889908201</v>
      </c>
      <c r="E6" t="s">
        <v>117</v>
      </c>
      <c r="F6">
        <v>21.8</v>
      </c>
      <c r="G6">
        <v>1.4</v>
      </c>
      <c r="H6">
        <v>8</v>
      </c>
      <c r="I6">
        <v>57.111556513501299</v>
      </c>
      <c r="J6">
        <v>639.64943295121498</v>
      </c>
      <c r="L6" t="s">
        <v>116</v>
      </c>
      <c r="M6">
        <v>0.03</v>
      </c>
      <c r="N6">
        <v>1.3761467889908201</v>
      </c>
      <c r="O6" t="s">
        <v>116</v>
      </c>
      <c r="P6" t="s">
        <v>109</v>
      </c>
      <c r="Q6" t="s">
        <v>117</v>
      </c>
      <c r="R6">
        <v>21.8</v>
      </c>
      <c r="S6">
        <v>1.4</v>
      </c>
      <c r="T6">
        <v>8</v>
      </c>
      <c r="U6">
        <v>12</v>
      </c>
      <c r="V6">
        <v>5.7537399309551198E-4</v>
      </c>
      <c r="W6">
        <v>5.8283624811961601E-2</v>
      </c>
      <c r="X6" s="166">
        <v>5.82836248119616E-5</v>
      </c>
      <c r="Y6" s="166">
        <v>8.1597074736746195E-5</v>
      </c>
      <c r="Z6">
        <v>6.5277659789397E-4</v>
      </c>
      <c r="AA6">
        <v>1745.0964013202499</v>
      </c>
      <c r="AB6">
        <v>1745.0964013202499</v>
      </c>
    </row>
    <row r="7" spans="1:28">
      <c r="A7" s="29" t="s">
        <v>118</v>
      </c>
      <c r="B7" t="s">
        <v>109</v>
      </c>
      <c r="C7">
        <v>8.16</v>
      </c>
      <c r="D7">
        <v>59.002169197396903</v>
      </c>
      <c r="E7" t="s">
        <v>119</v>
      </c>
      <c r="F7">
        <v>138.30000000000001</v>
      </c>
      <c r="G7">
        <v>1.4</v>
      </c>
      <c r="H7">
        <v>1</v>
      </c>
      <c r="I7">
        <v>15534.343371672299</v>
      </c>
      <c r="J7">
        <v>21748.080720341299</v>
      </c>
      <c r="L7" t="s">
        <v>118</v>
      </c>
      <c r="M7">
        <v>8.16</v>
      </c>
      <c r="N7">
        <v>59.002169197396903</v>
      </c>
      <c r="O7" t="s">
        <v>118</v>
      </c>
      <c r="P7" t="s">
        <v>109</v>
      </c>
      <c r="Q7" t="s">
        <v>119</v>
      </c>
      <c r="R7">
        <v>138.30000000000001</v>
      </c>
      <c r="S7">
        <v>1.4</v>
      </c>
      <c r="T7">
        <v>1</v>
      </c>
      <c r="U7">
        <v>9</v>
      </c>
      <c r="V7">
        <v>0.15650172612197899</v>
      </c>
      <c r="W7">
        <v>15.8531459488535</v>
      </c>
      <c r="X7">
        <v>1.5853145948853498E-2</v>
      </c>
      <c r="Y7">
        <v>2.2194404328394899E-2</v>
      </c>
      <c r="Z7">
        <v>2.2194404328394899E-2</v>
      </c>
      <c r="AA7">
        <v>59333.277644888702</v>
      </c>
      <c r="AB7">
        <v>44499.958233666497</v>
      </c>
    </row>
    <row r="8" spans="1:28">
      <c r="A8" s="29" t="s">
        <v>120</v>
      </c>
      <c r="B8" t="s">
        <v>109</v>
      </c>
      <c r="C8">
        <v>0.04</v>
      </c>
      <c r="D8">
        <v>0.43763676148796499</v>
      </c>
      <c r="E8" t="s">
        <v>115</v>
      </c>
      <c r="F8">
        <v>91.4</v>
      </c>
      <c r="G8">
        <v>1.4</v>
      </c>
      <c r="H8">
        <v>1.6</v>
      </c>
      <c r="I8">
        <v>76.148742018001798</v>
      </c>
      <c r="J8">
        <v>170.57318212032399</v>
      </c>
      <c r="L8" t="s">
        <v>120</v>
      </c>
      <c r="M8">
        <v>0.04</v>
      </c>
      <c r="N8">
        <v>0.43763676148796499</v>
      </c>
      <c r="O8" t="s">
        <v>120</v>
      </c>
      <c r="P8" t="s">
        <v>109</v>
      </c>
      <c r="Q8" t="s">
        <v>115</v>
      </c>
      <c r="R8">
        <v>91.4</v>
      </c>
      <c r="S8">
        <v>1.4</v>
      </c>
      <c r="T8">
        <v>1.6</v>
      </c>
      <c r="U8">
        <v>12</v>
      </c>
      <c r="V8">
        <v>7.6716532412734898E-4</v>
      </c>
      <c r="W8">
        <v>7.7711499749282195E-2</v>
      </c>
      <c r="X8" s="166">
        <v>7.7711499749282201E-5</v>
      </c>
      <c r="Y8">
        <v>1.0879609964899499E-4</v>
      </c>
      <c r="Z8">
        <v>1.7407375943839201E-4</v>
      </c>
      <c r="AA8">
        <v>465.35904035206897</v>
      </c>
      <c r="AB8">
        <v>465.35904035206897</v>
      </c>
    </row>
    <row r="9" spans="1:28">
      <c r="A9" s="29" t="s">
        <v>121</v>
      </c>
      <c r="B9" t="s">
        <v>109</v>
      </c>
      <c r="C9">
        <v>0.03</v>
      </c>
      <c r="D9">
        <v>0.233644859813084</v>
      </c>
      <c r="E9" t="s">
        <v>122</v>
      </c>
      <c r="F9">
        <v>128.4</v>
      </c>
      <c r="G9">
        <v>1.1599999999999999</v>
      </c>
      <c r="H9">
        <v>0.75</v>
      </c>
      <c r="I9">
        <v>57.111556513501299</v>
      </c>
      <c r="J9">
        <v>49.687054166746101</v>
      </c>
      <c r="L9" t="s">
        <v>121</v>
      </c>
      <c r="M9">
        <v>0.03</v>
      </c>
      <c r="N9">
        <v>0.233644859813084</v>
      </c>
      <c r="O9" t="s">
        <v>121</v>
      </c>
      <c r="P9" t="s">
        <v>109</v>
      </c>
      <c r="Q9" t="s">
        <v>122</v>
      </c>
      <c r="R9">
        <v>128.4</v>
      </c>
      <c r="S9">
        <v>1.1599999999999999</v>
      </c>
      <c r="T9">
        <v>0.75</v>
      </c>
      <c r="U9">
        <v>12</v>
      </c>
      <c r="V9">
        <v>5.7537399309551198E-4</v>
      </c>
      <c r="W9">
        <v>5.8283624811961601E-2</v>
      </c>
      <c r="X9" s="166">
        <v>5.82836248119616E-5</v>
      </c>
      <c r="Y9" s="166">
        <v>6.7609004781875494E-5</v>
      </c>
      <c r="Z9" s="166">
        <v>5.07067535864066E-5</v>
      </c>
      <c r="AA9">
        <v>135.556595459698</v>
      </c>
      <c r="AB9">
        <v>135.556595459698</v>
      </c>
    </row>
    <row r="10" spans="1:28">
      <c r="A10" s="29" t="s">
        <v>123</v>
      </c>
      <c r="B10" t="s">
        <v>109</v>
      </c>
      <c r="C10">
        <v>0.08</v>
      </c>
      <c r="D10">
        <v>0.76190476190476097</v>
      </c>
      <c r="E10" t="s">
        <v>124</v>
      </c>
      <c r="F10">
        <v>105</v>
      </c>
      <c r="G10">
        <v>1.39</v>
      </c>
      <c r="H10">
        <v>1</v>
      </c>
      <c r="I10">
        <v>152.297484036003</v>
      </c>
      <c r="J10">
        <v>211.693502810045</v>
      </c>
      <c r="L10" t="s">
        <v>123</v>
      </c>
      <c r="M10">
        <v>0.08</v>
      </c>
      <c r="N10">
        <v>0.76190476190476097</v>
      </c>
      <c r="O10" t="s">
        <v>123</v>
      </c>
      <c r="P10" t="s">
        <v>109</v>
      </c>
      <c r="Q10" t="s">
        <v>124</v>
      </c>
      <c r="R10">
        <v>105</v>
      </c>
      <c r="S10">
        <v>1.39</v>
      </c>
      <c r="T10">
        <v>1</v>
      </c>
      <c r="U10">
        <v>2</v>
      </c>
      <c r="V10">
        <v>1.5343306482546899E-3</v>
      </c>
      <c r="W10">
        <v>0.155422999498564</v>
      </c>
      <c r="X10">
        <v>1.55422999498564E-4</v>
      </c>
      <c r="Y10">
        <v>2.16037969303004E-4</v>
      </c>
      <c r="Z10">
        <v>2.16037969303004E-4</v>
      </c>
      <c r="AA10">
        <v>577.543809008371</v>
      </c>
      <c r="AB10">
        <v>96.257301501395204</v>
      </c>
    </row>
    <row r="11" spans="1:28">
      <c r="A11" s="29" t="s">
        <v>125</v>
      </c>
      <c r="B11" t="s">
        <v>109</v>
      </c>
      <c r="C11">
        <v>0.32</v>
      </c>
      <c r="D11">
        <v>2.9629629629629601</v>
      </c>
      <c r="E11" t="s">
        <v>126</v>
      </c>
      <c r="F11">
        <v>108</v>
      </c>
      <c r="G11">
        <v>1.1599999999999999</v>
      </c>
      <c r="H11">
        <v>1.19</v>
      </c>
      <c r="I11">
        <v>609.18993614401404</v>
      </c>
      <c r="J11">
        <v>840.92578785319699</v>
      </c>
      <c r="L11" t="s">
        <v>125</v>
      </c>
      <c r="M11">
        <v>0.32</v>
      </c>
      <c r="N11">
        <v>2.9629629629629601</v>
      </c>
      <c r="O11" t="s">
        <v>125</v>
      </c>
      <c r="P11" t="s">
        <v>109</v>
      </c>
      <c r="Q11" t="s">
        <v>126</v>
      </c>
      <c r="R11">
        <v>108</v>
      </c>
      <c r="S11">
        <v>1.1599999999999999</v>
      </c>
      <c r="T11">
        <v>1.19</v>
      </c>
      <c r="U11">
        <v>12</v>
      </c>
      <c r="V11">
        <v>6.1373225930187901E-3</v>
      </c>
      <c r="W11">
        <v>0.62169199799425701</v>
      </c>
      <c r="X11">
        <v>6.2169199799425696E-4</v>
      </c>
      <c r="Y11">
        <v>7.2116271767333799E-4</v>
      </c>
      <c r="Z11">
        <v>8.5818363403127301E-4</v>
      </c>
      <c r="AA11">
        <v>2294.2200689356901</v>
      </c>
      <c r="AB11">
        <v>2294.2200689356901</v>
      </c>
    </row>
    <row r="12" spans="1:28">
      <c r="A12" s="29" t="s">
        <v>127</v>
      </c>
      <c r="B12" t="s">
        <v>109</v>
      </c>
      <c r="C12">
        <v>0.28000000000000003</v>
      </c>
      <c r="D12">
        <v>2.9166666666666599</v>
      </c>
      <c r="E12" t="s">
        <v>126</v>
      </c>
      <c r="F12">
        <v>96</v>
      </c>
      <c r="G12">
        <v>1.79</v>
      </c>
      <c r="H12">
        <v>1</v>
      </c>
      <c r="I12">
        <v>533.04119412601199</v>
      </c>
      <c r="J12">
        <v>954.14373748556295</v>
      </c>
      <c r="L12" t="s">
        <v>127</v>
      </c>
      <c r="M12">
        <v>0.28000000000000003</v>
      </c>
      <c r="N12">
        <v>2.9166666666666599</v>
      </c>
      <c r="O12" t="s">
        <v>127</v>
      </c>
      <c r="P12" t="s">
        <v>109</v>
      </c>
      <c r="Q12" t="s">
        <v>126</v>
      </c>
      <c r="R12">
        <v>96</v>
      </c>
      <c r="S12">
        <v>1.79</v>
      </c>
      <c r="T12">
        <v>1</v>
      </c>
      <c r="U12">
        <v>2</v>
      </c>
      <c r="V12">
        <v>5.3701572688914399E-3</v>
      </c>
      <c r="W12">
        <v>0.54398049824497496</v>
      </c>
      <c r="X12">
        <v>5.4398049824497501E-4</v>
      </c>
      <c r="Y12">
        <v>9.7372509185850598E-4</v>
      </c>
      <c r="Z12">
        <v>9.7372509185850598E-4</v>
      </c>
      <c r="AA12">
        <v>2603.10213196938</v>
      </c>
      <c r="AB12">
        <v>433.85035532823099</v>
      </c>
    </row>
    <row r="13" spans="1:28">
      <c r="A13" s="29" t="s">
        <v>128</v>
      </c>
      <c r="B13" t="s">
        <v>109</v>
      </c>
      <c r="C13">
        <v>0.53</v>
      </c>
      <c r="D13">
        <v>5.2736318407960203</v>
      </c>
      <c r="E13" t="s">
        <v>129</v>
      </c>
      <c r="F13">
        <v>100.5</v>
      </c>
      <c r="G13">
        <v>1.56</v>
      </c>
      <c r="H13">
        <v>1</v>
      </c>
      <c r="I13">
        <v>1008.97083173852</v>
      </c>
      <c r="J13">
        <v>1573.99449751209</v>
      </c>
      <c r="L13" t="s">
        <v>128</v>
      </c>
      <c r="M13">
        <v>0.53</v>
      </c>
      <c r="N13">
        <v>5.2736318407960203</v>
      </c>
      <c r="O13" t="s">
        <v>128</v>
      </c>
      <c r="P13" t="s">
        <v>109</v>
      </c>
      <c r="Q13" t="s">
        <v>129</v>
      </c>
      <c r="R13">
        <v>100.5</v>
      </c>
      <c r="S13">
        <v>1.56</v>
      </c>
      <c r="T13">
        <v>1</v>
      </c>
      <c r="U13">
        <v>0</v>
      </c>
      <c r="V13">
        <v>1.01649405446873E-2</v>
      </c>
      <c r="W13">
        <v>1.0296773716779799</v>
      </c>
      <c r="X13">
        <v>1.02967737167798E-3</v>
      </c>
      <c r="Y13">
        <v>1.6062966998176601E-3</v>
      </c>
      <c r="Z13">
        <v>1.6062966998176601E-3</v>
      </c>
      <c r="AA13">
        <v>4294.1836446773495</v>
      </c>
      <c r="AB13">
        <v>0</v>
      </c>
    </row>
    <row r="14" spans="1:28">
      <c r="A14" s="29" t="s">
        <v>130</v>
      </c>
      <c r="B14" t="s">
        <v>131</v>
      </c>
      <c r="C14">
        <v>1.07</v>
      </c>
      <c r="D14">
        <v>26.75</v>
      </c>
      <c r="E14" t="s">
        <v>132</v>
      </c>
      <c r="F14">
        <v>40</v>
      </c>
      <c r="G14">
        <v>1.1599999999999999</v>
      </c>
      <c r="H14">
        <v>1</v>
      </c>
      <c r="I14">
        <v>1772.8120838166501</v>
      </c>
      <c r="J14">
        <v>2056.4620172273098</v>
      </c>
      <c r="L14" t="s">
        <v>130</v>
      </c>
      <c r="M14">
        <v>1.07</v>
      </c>
      <c r="N14">
        <v>26.75</v>
      </c>
      <c r="O14" t="s">
        <v>130</v>
      </c>
      <c r="P14" t="s">
        <v>131</v>
      </c>
      <c r="Q14" t="s">
        <v>132</v>
      </c>
      <c r="R14">
        <v>40</v>
      </c>
      <c r="S14">
        <v>1.1599999999999999</v>
      </c>
      <c r="T14">
        <v>1</v>
      </c>
      <c r="U14">
        <v>12</v>
      </c>
      <c r="V14">
        <v>2.05216724204066E-2</v>
      </c>
      <c r="W14">
        <v>1.8077349325697101</v>
      </c>
      <c r="X14">
        <v>1.8077349325697099E-3</v>
      </c>
      <c r="Y14">
        <v>2.0969725217808602E-3</v>
      </c>
      <c r="Z14">
        <v>2.0969725217808602E-3</v>
      </c>
      <c r="AA14">
        <v>5605.92890926775</v>
      </c>
      <c r="AB14">
        <v>5605.92890926775</v>
      </c>
    </row>
    <row r="15" spans="1:28">
      <c r="A15" s="29" t="s">
        <v>133</v>
      </c>
      <c r="B15" t="s">
        <v>109</v>
      </c>
      <c r="C15">
        <v>6.75</v>
      </c>
      <c r="D15">
        <v>57.203389830508399</v>
      </c>
      <c r="E15" t="s">
        <v>134</v>
      </c>
      <c r="F15">
        <v>118</v>
      </c>
      <c r="G15">
        <v>1.67</v>
      </c>
      <c r="H15">
        <v>1</v>
      </c>
      <c r="I15">
        <v>12850.100215537799</v>
      </c>
      <c r="J15">
        <v>21459.6673599481</v>
      </c>
      <c r="L15" t="s">
        <v>133</v>
      </c>
      <c r="M15">
        <v>6.75</v>
      </c>
      <c r="N15">
        <v>57.203389830508399</v>
      </c>
      <c r="O15" t="s">
        <v>133</v>
      </c>
      <c r="P15" t="s">
        <v>109</v>
      </c>
      <c r="Q15" t="s">
        <v>134</v>
      </c>
      <c r="R15">
        <v>118</v>
      </c>
      <c r="S15">
        <v>1.67</v>
      </c>
      <c r="T15">
        <v>1</v>
      </c>
      <c r="U15">
        <v>0</v>
      </c>
      <c r="V15">
        <v>0.12945914844649001</v>
      </c>
      <c r="W15">
        <v>13.1138155826913</v>
      </c>
      <c r="X15">
        <v>1.3113815582691301E-2</v>
      </c>
      <c r="Y15">
        <v>2.1900072023094502E-2</v>
      </c>
      <c r="Z15">
        <v>2.1900072023094502E-2</v>
      </c>
      <c r="AA15">
        <v>58546.426142507698</v>
      </c>
      <c r="AB15">
        <v>0</v>
      </c>
    </row>
    <row r="16" spans="1:28">
      <c r="A16" s="29" t="s">
        <v>135</v>
      </c>
      <c r="B16" t="s">
        <v>109</v>
      </c>
      <c r="C16">
        <v>0.81</v>
      </c>
      <c r="D16">
        <v>9.8300970873786397</v>
      </c>
      <c r="E16" t="s">
        <v>110</v>
      </c>
      <c r="F16">
        <v>82.4</v>
      </c>
      <c r="G16">
        <v>1.1599999999999999</v>
      </c>
      <c r="H16">
        <v>0.68</v>
      </c>
      <c r="I16">
        <v>1542.01202586453</v>
      </c>
      <c r="J16">
        <v>1216.3390860019399</v>
      </c>
      <c r="L16" t="s">
        <v>135</v>
      </c>
      <c r="M16">
        <v>0.81</v>
      </c>
      <c r="N16">
        <v>9.8300970873786397</v>
      </c>
      <c r="O16" t="s">
        <v>135</v>
      </c>
      <c r="P16" t="s">
        <v>109</v>
      </c>
      <c r="Q16" t="s">
        <v>110</v>
      </c>
      <c r="R16">
        <v>82.4</v>
      </c>
      <c r="S16">
        <v>1.1599999999999999</v>
      </c>
      <c r="T16">
        <v>0.68</v>
      </c>
      <c r="U16">
        <v>12</v>
      </c>
      <c r="V16">
        <v>1.5535097813578799E-2</v>
      </c>
      <c r="W16">
        <v>1.57365786992296</v>
      </c>
      <c r="X16">
        <v>1.5736578699229601E-3</v>
      </c>
      <c r="Y16">
        <v>1.8254431291106299E-3</v>
      </c>
      <c r="Z16">
        <v>1.24130132779523E-3</v>
      </c>
      <c r="AA16">
        <v>3318.4254568534202</v>
      </c>
      <c r="AB16">
        <v>3318.4254568534202</v>
      </c>
    </row>
    <row r="17" spans="1:28">
      <c r="A17" s="29" t="s">
        <v>136</v>
      </c>
      <c r="B17" t="s">
        <v>109</v>
      </c>
      <c r="C17">
        <v>0.57999999999999996</v>
      </c>
      <c r="D17">
        <v>17.956656346749199</v>
      </c>
      <c r="E17" t="s">
        <v>110</v>
      </c>
      <c r="F17">
        <v>32.299999999999997</v>
      </c>
      <c r="G17">
        <v>1.46</v>
      </c>
      <c r="H17">
        <v>1</v>
      </c>
      <c r="I17">
        <v>1104.1567592610199</v>
      </c>
      <c r="J17">
        <v>1612.0688685210901</v>
      </c>
      <c r="L17" t="s">
        <v>136</v>
      </c>
      <c r="M17">
        <v>0.57999999999999996</v>
      </c>
      <c r="N17">
        <v>17.956656346749199</v>
      </c>
      <c r="O17" t="s">
        <v>136</v>
      </c>
      <c r="P17" t="s">
        <v>109</v>
      </c>
      <c r="Q17" t="s">
        <v>110</v>
      </c>
      <c r="R17">
        <v>32.299999999999997</v>
      </c>
      <c r="S17">
        <v>1.46</v>
      </c>
      <c r="T17">
        <v>1</v>
      </c>
      <c r="U17">
        <v>3</v>
      </c>
      <c r="V17">
        <v>1.1123897199846499E-2</v>
      </c>
      <c r="W17">
        <v>1.1268167463645899</v>
      </c>
      <c r="X17">
        <v>1.12681674636459E-3</v>
      </c>
      <c r="Y17">
        <v>1.6451524496923001E-3</v>
      </c>
      <c r="Z17">
        <v>1.6451524496923001E-3</v>
      </c>
      <c r="AA17">
        <v>4398.0584304702197</v>
      </c>
      <c r="AB17">
        <v>1099.5146076175499</v>
      </c>
    </row>
    <row r="18" spans="1:28">
      <c r="A18" s="29" t="s">
        <v>137</v>
      </c>
      <c r="B18" t="s">
        <v>109</v>
      </c>
      <c r="C18">
        <v>0.2</v>
      </c>
      <c r="D18">
        <v>3.2102728731942198</v>
      </c>
      <c r="E18" t="s">
        <v>110</v>
      </c>
      <c r="F18">
        <v>62.3</v>
      </c>
      <c r="G18">
        <v>1.26</v>
      </c>
      <c r="H18">
        <v>1.19</v>
      </c>
      <c r="I18">
        <v>380.74371009000902</v>
      </c>
      <c r="J18">
        <v>570.887118908959</v>
      </c>
      <c r="L18" t="s">
        <v>137</v>
      </c>
      <c r="M18">
        <v>0.2</v>
      </c>
      <c r="N18">
        <v>3.2102728731942198</v>
      </c>
      <c r="O18" t="s">
        <v>137</v>
      </c>
      <c r="P18" t="s">
        <v>109</v>
      </c>
      <c r="Q18" t="s">
        <v>110</v>
      </c>
      <c r="R18">
        <v>62.3</v>
      </c>
      <c r="S18">
        <v>1.26</v>
      </c>
      <c r="T18">
        <v>1.19</v>
      </c>
      <c r="U18">
        <v>12</v>
      </c>
      <c r="V18">
        <v>3.83582662063674E-3</v>
      </c>
      <c r="W18">
        <v>0.38855749874641099</v>
      </c>
      <c r="X18">
        <v>3.8855749874640999E-4</v>
      </c>
      <c r="Y18">
        <v>4.8958244842047698E-4</v>
      </c>
      <c r="Z18">
        <v>5.82603113620368E-4</v>
      </c>
      <c r="AA18">
        <v>1557.4985381783299</v>
      </c>
      <c r="AB18">
        <v>1557.4985381783299</v>
      </c>
    </row>
    <row r="19" spans="1:28">
      <c r="A19" s="29" t="s">
        <v>138</v>
      </c>
      <c r="B19" t="s">
        <v>131</v>
      </c>
      <c r="C19">
        <v>11.95</v>
      </c>
      <c r="D19">
        <v>132.777777777777</v>
      </c>
      <c r="E19" t="s">
        <v>139</v>
      </c>
      <c r="F19">
        <v>90</v>
      </c>
      <c r="G19">
        <v>1.39</v>
      </c>
      <c r="H19">
        <v>1.49</v>
      </c>
      <c r="I19">
        <v>19799.162992157901</v>
      </c>
      <c r="J19">
        <v>41006.046473058203</v>
      </c>
      <c r="L19" t="s">
        <v>138</v>
      </c>
      <c r="M19">
        <v>11.95</v>
      </c>
      <c r="N19">
        <v>132.777777777777</v>
      </c>
      <c r="O19" t="s">
        <v>138</v>
      </c>
      <c r="P19" t="s">
        <v>131</v>
      </c>
      <c r="Q19" t="s">
        <v>139</v>
      </c>
      <c r="R19">
        <v>90</v>
      </c>
      <c r="S19">
        <v>1.39</v>
      </c>
      <c r="T19">
        <v>1.49</v>
      </c>
      <c r="U19">
        <v>12</v>
      </c>
      <c r="V19">
        <v>0.229190640583045</v>
      </c>
      <c r="W19">
        <v>20.189189200194399</v>
      </c>
      <c r="X19">
        <v>2.0189189200194399E-2</v>
      </c>
      <c r="Y19">
        <v>2.8062972988270301E-2</v>
      </c>
      <c r="Z19">
        <v>4.1813829752522701E-2</v>
      </c>
      <c r="AA19">
        <v>111782.75088592801</v>
      </c>
      <c r="AB19">
        <v>111782.75088592801</v>
      </c>
    </row>
    <row r="20" spans="1:28">
      <c r="A20" s="29" t="s">
        <v>140</v>
      </c>
      <c r="B20" t="s">
        <v>109</v>
      </c>
      <c r="C20">
        <v>0.17</v>
      </c>
      <c r="D20">
        <v>1.89309576837416</v>
      </c>
      <c r="E20" t="s">
        <v>115</v>
      </c>
      <c r="F20">
        <v>89.8</v>
      </c>
      <c r="G20">
        <v>1.1599999999999999</v>
      </c>
      <c r="H20">
        <v>1.1399999999999999</v>
      </c>
      <c r="I20">
        <v>323.63215357650699</v>
      </c>
      <c r="J20">
        <v>427.97115988957302</v>
      </c>
      <c r="L20" t="s">
        <v>140</v>
      </c>
      <c r="M20">
        <v>0.17</v>
      </c>
      <c r="N20">
        <v>1.89309576837416</v>
      </c>
      <c r="O20" t="s">
        <v>140</v>
      </c>
      <c r="P20" t="s">
        <v>109</v>
      </c>
      <c r="Q20" t="s">
        <v>115</v>
      </c>
      <c r="R20">
        <v>89.8</v>
      </c>
      <c r="S20">
        <v>1.1599999999999999</v>
      </c>
      <c r="T20">
        <v>1.1399999999999999</v>
      </c>
      <c r="U20">
        <v>12</v>
      </c>
      <c r="V20">
        <v>3.26045262754123E-3</v>
      </c>
      <c r="W20">
        <v>0.33027387393444901</v>
      </c>
      <c r="X20">
        <v>3.3027387393444902E-4</v>
      </c>
      <c r="Y20">
        <v>3.8311769376396098E-4</v>
      </c>
      <c r="Z20">
        <v>4.36754170890915E-4</v>
      </c>
      <c r="AA20">
        <v>1167.5941422261999</v>
      </c>
      <c r="AB20">
        <v>1167.5941422261999</v>
      </c>
    </row>
    <row r="21" spans="1:28">
      <c r="A21" s="29" t="s">
        <v>141</v>
      </c>
      <c r="B21" t="s">
        <v>109</v>
      </c>
      <c r="C21">
        <v>0.38</v>
      </c>
      <c r="D21">
        <v>5.2851182197496502</v>
      </c>
      <c r="E21" t="s">
        <v>110</v>
      </c>
      <c r="F21">
        <v>71.900000000000006</v>
      </c>
      <c r="G21">
        <v>1.43</v>
      </c>
      <c r="H21">
        <v>1</v>
      </c>
      <c r="I21">
        <v>723.41304917101695</v>
      </c>
      <c r="J21">
        <v>1034.4806603145501</v>
      </c>
      <c r="L21" t="s">
        <v>141</v>
      </c>
      <c r="M21">
        <v>0.38</v>
      </c>
      <c r="N21">
        <v>5.2851182197496502</v>
      </c>
      <c r="O21" t="s">
        <v>141</v>
      </c>
      <c r="P21" t="s">
        <v>109</v>
      </c>
      <c r="Q21" t="s">
        <v>110</v>
      </c>
      <c r="R21">
        <v>71.900000000000006</v>
      </c>
      <c r="S21">
        <v>1.43</v>
      </c>
      <c r="T21">
        <v>1</v>
      </c>
      <c r="U21">
        <v>12</v>
      </c>
      <c r="V21">
        <v>7.2880705792098197E-3</v>
      </c>
      <c r="W21">
        <v>0.73825924761817996</v>
      </c>
      <c r="X21">
        <v>7.3825924761817998E-4</v>
      </c>
      <c r="Y21">
        <v>1.0557107240939899E-3</v>
      </c>
      <c r="Z21">
        <v>1.0557107240939899E-3</v>
      </c>
      <c r="AA21">
        <v>2822.27792999234</v>
      </c>
      <c r="AB21">
        <v>2822.27792999234</v>
      </c>
    </row>
    <row r="22" spans="1:28">
      <c r="A22" s="29" t="s">
        <v>142</v>
      </c>
      <c r="B22" t="s">
        <v>109</v>
      </c>
      <c r="C22">
        <v>0.02</v>
      </c>
      <c r="D22">
        <v>0.14792899408283999</v>
      </c>
      <c r="E22" t="s">
        <v>110</v>
      </c>
      <c r="F22">
        <v>135.19999999999999</v>
      </c>
      <c r="G22">
        <v>1.1599999999999999</v>
      </c>
      <c r="H22">
        <v>1</v>
      </c>
      <c r="I22">
        <v>38.074371009000899</v>
      </c>
      <c r="J22">
        <v>44.166270370440998</v>
      </c>
      <c r="L22" t="s">
        <v>142</v>
      </c>
      <c r="M22">
        <v>0.02</v>
      </c>
      <c r="N22">
        <v>0.14792899408283999</v>
      </c>
      <c r="O22" t="s">
        <v>142</v>
      </c>
      <c r="P22" t="s">
        <v>109</v>
      </c>
      <c r="Q22" t="s">
        <v>110</v>
      </c>
      <c r="R22">
        <v>135.19999999999999</v>
      </c>
      <c r="S22">
        <v>1.1599999999999999</v>
      </c>
      <c r="T22">
        <v>1</v>
      </c>
      <c r="U22">
        <v>12</v>
      </c>
      <c r="V22">
        <v>3.83582662063674E-4</v>
      </c>
      <c r="W22">
        <v>3.8855749874641098E-2</v>
      </c>
      <c r="X22" s="166">
        <v>3.8855749874641101E-5</v>
      </c>
      <c r="Y22" s="166">
        <v>4.5072669854583597E-5</v>
      </c>
      <c r="Z22" s="166">
        <v>4.5072669854583597E-5</v>
      </c>
      <c r="AA22">
        <v>120.49475151973201</v>
      </c>
      <c r="AB22">
        <v>120.49475151973201</v>
      </c>
    </row>
    <row r="23" spans="1:28">
      <c r="A23" s="29" t="s">
        <v>143</v>
      </c>
      <c r="B23" t="s">
        <v>109</v>
      </c>
      <c r="C23">
        <v>0.99</v>
      </c>
      <c r="D23">
        <v>12.924281984334201</v>
      </c>
      <c r="E23" t="s">
        <v>110</v>
      </c>
      <c r="F23">
        <v>76.599999999999994</v>
      </c>
      <c r="G23">
        <v>1.37</v>
      </c>
      <c r="H23">
        <v>1</v>
      </c>
      <c r="I23">
        <v>1884.6813649455401</v>
      </c>
      <c r="J23">
        <v>2582.0134699753899</v>
      </c>
      <c r="L23" t="s">
        <v>143</v>
      </c>
      <c r="M23">
        <v>0.99</v>
      </c>
      <c r="N23">
        <v>12.924281984334201</v>
      </c>
      <c r="O23" t="s">
        <v>143</v>
      </c>
      <c r="P23" t="s">
        <v>109</v>
      </c>
      <c r="Q23" t="s">
        <v>110</v>
      </c>
      <c r="R23">
        <v>76.599999999999994</v>
      </c>
      <c r="S23">
        <v>1.37</v>
      </c>
      <c r="T23">
        <v>1</v>
      </c>
      <c r="U23">
        <v>2</v>
      </c>
      <c r="V23">
        <v>1.8987341772151899E-2</v>
      </c>
      <c r="W23">
        <v>1.9233596187947299</v>
      </c>
      <c r="X23">
        <v>1.92335961879473E-3</v>
      </c>
      <c r="Y23">
        <v>2.6350026777487798E-3</v>
      </c>
      <c r="Z23">
        <v>2.6350026777487798E-3</v>
      </c>
      <c r="AA23">
        <v>7044.2685985436501</v>
      </c>
      <c r="AB23">
        <v>1174.04476642394</v>
      </c>
    </row>
    <row r="24" spans="1:28">
      <c r="A24" s="29" t="s">
        <v>144</v>
      </c>
      <c r="B24" t="s">
        <v>109</v>
      </c>
      <c r="C24">
        <v>0.67</v>
      </c>
      <c r="D24">
        <v>8.1807081807081801</v>
      </c>
      <c r="E24" t="s">
        <v>110</v>
      </c>
      <c r="F24">
        <v>81.900000000000006</v>
      </c>
      <c r="G24">
        <v>1.1599999999999999</v>
      </c>
      <c r="H24">
        <v>1.03</v>
      </c>
      <c r="I24">
        <v>1275.49142880153</v>
      </c>
      <c r="J24">
        <v>1523.95715913206</v>
      </c>
      <c r="L24" t="s">
        <v>144</v>
      </c>
      <c r="M24">
        <v>0.67</v>
      </c>
      <c r="N24">
        <v>8.1807081807081801</v>
      </c>
      <c r="O24" t="s">
        <v>144</v>
      </c>
      <c r="P24" t="s">
        <v>109</v>
      </c>
      <c r="Q24" t="s">
        <v>110</v>
      </c>
      <c r="R24">
        <v>81.900000000000006</v>
      </c>
      <c r="S24">
        <v>1.1599999999999999</v>
      </c>
      <c r="T24">
        <v>1.03</v>
      </c>
      <c r="U24">
        <v>12</v>
      </c>
      <c r="V24">
        <v>1.28500191791331E-2</v>
      </c>
      <c r="W24">
        <v>1.30166762080047</v>
      </c>
      <c r="X24">
        <v>1.3016676208004699E-3</v>
      </c>
      <c r="Y24">
        <v>1.50993444012855E-3</v>
      </c>
      <c r="Z24">
        <v>1.5552324733323999E-3</v>
      </c>
      <c r="AA24">
        <v>4157.6714011883496</v>
      </c>
      <c r="AB24">
        <v>4157.6714011883496</v>
      </c>
    </row>
    <row r="25" spans="1:28">
      <c r="A25" s="29" t="s">
        <v>145</v>
      </c>
      <c r="B25" t="s">
        <v>109</v>
      </c>
      <c r="C25">
        <v>0.59</v>
      </c>
      <c r="D25">
        <v>7.1601941747572804</v>
      </c>
      <c r="E25" t="s">
        <v>110</v>
      </c>
      <c r="F25">
        <v>82.4</v>
      </c>
      <c r="G25">
        <v>1.22</v>
      </c>
      <c r="H25">
        <v>1.33</v>
      </c>
      <c r="I25">
        <v>1123.19394476552</v>
      </c>
      <c r="J25">
        <v>1822.49449477654</v>
      </c>
      <c r="L25" t="s">
        <v>145</v>
      </c>
      <c r="M25">
        <v>0.59</v>
      </c>
      <c r="N25">
        <v>7.1601941747572804</v>
      </c>
      <c r="O25" t="s">
        <v>145</v>
      </c>
      <c r="P25" t="s">
        <v>109</v>
      </c>
      <c r="Q25" t="s">
        <v>110</v>
      </c>
      <c r="R25">
        <v>82.4</v>
      </c>
      <c r="S25">
        <v>1.22</v>
      </c>
      <c r="T25">
        <v>1.33</v>
      </c>
      <c r="U25">
        <v>12</v>
      </c>
      <c r="V25">
        <v>1.1315688530878399E-2</v>
      </c>
      <c r="W25">
        <v>1.14624462130191</v>
      </c>
      <c r="X25">
        <v>1.1462446213019099E-3</v>
      </c>
      <c r="Y25">
        <v>1.3984184379883301E-3</v>
      </c>
      <c r="Z25">
        <v>1.8598965225244801E-3</v>
      </c>
      <c r="AA25">
        <v>4972.1432091116903</v>
      </c>
      <c r="AB25">
        <v>4972.1432091116903</v>
      </c>
    </row>
    <row r="26" spans="1:28">
      <c r="A26" s="29" t="s">
        <v>146</v>
      </c>
      <c r="B26" t="s">
        <v>109</v>
      </c>
      <c r="C26">
        <v>1.03</v>
      </c>
      <c r="D26">
        <v>22.1505376344086</v>
      </c>
      <c r="E26" t="s">
        <v>147</v>
      </c>
      <c r="F26">
        <v>46.5</v>
      </c>
      <c r="G26">
        <v>1.71</v>
      </c>
      <c r="H26">
        <v>1</v>
      </c>
      <c r="I26">
        <v>1960.8301069635399</v>
      </c>
      <c r="J26">
        <v>3353.0194829076599</v>
      </c>
      <c r="L26" t="s">
        <v>146</v>
      </c>
      <c r="M26">
        <v>1.03</v>
      </c>
      <c r="N26">
        <v>22.1505376344086</v>
      </c>
      <c r="O26" t="s">
        <v>146</v>
      </c>
      <c r="P26" t="s">
        <v>109</v>
      </c>
      <c r="Q26" t="s">
        <v>147</v>
      </c>
      <c r="R26">
        <v>46.5</v>
      </c>
      <c r="S26">
        <v>1.71</v>
      </c>
      <c r="T26">
        <v>1</v>
      </c>
      <c r="U26">
        <v>6</v>
      </c>
      <c r="V26">
        <v>1.9754507096279201E-2</v>
      </c>
      <c r="W26">
        <v>2.0010711185440102</v>
      </c>
      <c r="X26">
        <v>2.0010711185440102E-3</v>
      </c>
      <c r="Y26">
        <v>3.4218316127102599E-3</v>
      </c>
      <c r="Z26">
        <v>3.4218316127102599E-3</v>
      </c>
      <c r="AA26">
        <v>9147.7330108493097</v>
      </c>
      <c r="AB26">
        <v>4573.8665054246503</v>
      </c>
    </row>
    <row r="27" spans="1:28">
      <c r="A27" s="29" t="s">
        <v>148</v>
      </c>
      <c r="B27" t="s">
        <v>109</v>
      </c>
      <c r="C27">
        <v>0.12</v>
      </c>
      <c r="D27">
        <v>1.57894736842105</v>
      </c>
      <c r="E27" t="s">
        <v>149</v>
      </c>
      <c r="F27">
        <v>76</v>
      </c>
      <c r="G27">
        <v>1.42</v>
      </c>
      <c r="H27">
        <v>1</v>
      </c>
      <c r="I27">
        <v>228.446226054005</v>
      </c>
      <c r="J27">
        <v>324.393640996687</v>
      </c>
      <c r="L27" t="s">
        <v>148</v>
      </c>
      <c r="M27">
        <v>0.12</v>
      </c>
      <c r="N27">
        <v>1.57894736842105</v>
      </c>
      <c r="O27" t="s">
        <v>148</v>
      </c>
      <c r="P27" t="s">
        <v>109</v>
      </c>
      <c r="Q27" t="s">
        <v>149</v>
      </c>
      <c r="R27">
        <v>76</v>
      </c>
      <c r="S27">
        <v>1.42</v>
      </c>
      <c r="T27">
        <v>1</v>
      </c>
      <c r="U27">
        <v>4</v>
      </c>
      <c r="V27">
        <v>2.3014959723820401E-3</v>
      </c>
      <c r="W27">
        <v>0.23313449924784599</v>
      </c>
      <c r="X27">
        <v>2.3313449924784599E-4</v>
      </c>
      <c r="Y27">
        <v>3.3105098893194198E-4</v>
      </c>
      <c r="Z27">
        <v>3.3105098893194198E-4</v>
      </c>
      <c r="AA27">
        <v>885.01317495527303</v>
      </c>
      <c r="AB27">
        <v>295.00439165175698</v>
      </c>
    </row>
    <row r="28" spans="1:28">
      <c r="A28" s="29" t="s">
        <v>150</v>
      </c>
      <c r="B28" t="s">
        <v>109</v>
      </c>
      <c r="C28">
        <v>0.05</v>
      </c>
      <c r="D28">
        <v>0.57142857142857095</v>
      </c>
      <c r="E28" t="s">
        <v>110</v>
      </c>
      <c r="F28">
        <v>87.5</v>
      </c>
      <c r="G28">
        <v>1.22</v>
      </c>
      <c r="H28">
        <v>1.33</v>
      </c>
      <c r="I28">
        <v>95.185927522502297</v>
      </c>
      <c r="J28">
        <v>154.448685998012</v>
      </c>
      <c r="L28" t="s">
        <v>150</v>
      </c>
      <c r="M28">
        <v>0.05</v>
      </c>
      <c r="N28">
        <v>0.57142857142857095</v>
      </c>
      <c r="O28" t="s">
        <v>150</v>
      </c>
      <c r="P28" t="s">
        <v>109</v>
      </c>
      <c r="Q28" t="s">
        <v>110</v>
      </c>
      <c r="R28">
        <v>87.5</v>
      </c>
      <c r="S28">
        <v>1.22</v>
      </c>
      <c r="T28">
        <v>1.33</v>
      </c>
      <c r="U28">
        <v>12</v>
      </c>
      <c r="V28">
        <v>9.5895665515918597E-4</v>
      </c>
      <c r="W28">
        <v>9.7139374686602706E-2</v>
      </c>
      <c r="X28" s="166">
        <v>9.7139374686602701E-5</v>
      </c>
      <c r="Y28">
        <v>1.1851003711765499E-4</v>
      </c>
      <c r="Z28">
        <v>1.57618349366481E-4</v>
      </c>
      <c r="AA28">
        <v>421.36806856878701</v>
      </c>
      <c r="AB28">
        <v>421.36806856878701</v>
      </c>
    </row>
    <row r="29" spans="1:28">
      <c r="A29" s="29" t="s">
        <v>151</v>
      </c>
      <c r="B29" t="s">
        <v>152</v>
      </c>
      <c r="C29">
        <v>2.29</v>
      </c>
      <c r="D29">
        <v>159.027777777777</v>
      </c>
      <c r="E29" t="s">
        <v>153</v>
      </c>
      <c r="F29">
        <v>14.4</v>
      </c>
      <c r="G29">
        <v>1.22</v>
      </c>
      <c r="H29">
        <v>7.4984000000000002</v>
      </c>
      <c r="I29">
        <v>2290</v>
      </c>
      <c r="J29">
        <v>20949.029919999899</v>
      </c>
      <c r="L29" t="s">
        <v>151</v>
      </c>
      <c r="M29">
        <v>2.29</v>
      </c>
      <c r="N29">
        <v>159.027777777777</v>
      </c>
      <c r="O29" t="s">
        <v>151</v>
      </c>
      <c r="P29" t="s">
        <v>152</v>
      </c>
      <c r="Q29" t="s">
        <v>153</v>
      </c>
      <c r="R29">
        <v>14.4</v>
      </c>
      <c r="S29">
        <v>1.22</v>
      </c>
      <c r="T29">
        <v>7.4984000000000002</v>
      </c>
      <c r="U29">
        <v>12</v>
      </c>
      <c r="V29">
        <v>4.39202148062907E-2</v>
      </c>
      <c r="W29">
        <v>2.29</v>
      </c>
      <c r="X29">
        <v>2.2899999999999999E-3</v>
      </c>
      <c r="Y29">
        <v>2.7937999999999999E-3</v>
      </c>
      <c r="Z29">
        <v>2.0949029920000001E-2</v>
      </c>
      <c r="AA29">
        <v>56003.963442452397</v>
      </c>
      <c r="AB29">
        <v>56003.963442452397</v>
      </c>
    </row>
    <row r="30" spans="1:28">
      <c r="A30" s="29" t="s">
        <v>154</v>
      </c>
      <c r="B30" t="s">
        <v>155</v>
      </c>
      <c r="C30">
        <v>0.24</v>
      </c>
      <c r="D30">
        <v>0.92664092664092601</v>
      </c>
      <c r="E30" t="s">
        <v>156</v>
      </c>
      <c r="F30">
        <v>259</v>
      </c>
      <c r="G30">
        <v>1.32</v>
      </c>
      <c r="H30">
        <v>1.0310299999999999</v>
      </c>
      <c r="I30">
        <v>493.47243929196497</v>
      </c>
      <c r="J30">
        <v>671.59605358981696</v>
      </c>
      <c r="L30" t="s">
        <v>154</v>
      </c>
      <c r="M30">
        <v>0.24</v>
      </c>
      <c r="N30">
        <v>0.92664092664092601</v>
      </c>
      <c r="O30" t="s">
        <v>154</v>
      </c>
      <c r="P30" t="s">
        <v>155</v>
      </c>
      <c r="Q30" t="s">
        <v>156</v>
      </c>
      <c r="R30">
        <v>259</v>
      </c>
      <c r="S30">
        <v>1.32</v>
      </c>
      <c r="T30">
        <v>1.0310299999999999</v>
      </c>
      <c r="U30">
        <v>12</v>
      </c>
      <c r="V30">
        <v>4.6029919447640897E-3</v>
      </c>
      <c r="W30">
        <v>0.50356582652026405</v>
      </c>
      <c r="X30">
        <v>5.0356582652026399E-4</v>
      </c>
      <c r="Y30">
        <v>6.64706891006749E-4</v>
      </c>
      <c r="Z30">
        <v>6.8533274583468804E-4</v>
      </c>
      <c r="AA30">
        <v>1832.13018408069</v>
      </c>
      <c r="AB30">
        <v>1832.13018408069</v>
      </c>
    </row>
    <row r="31" spans="1:28">
      <c r="A31" s="29" t="s">
        <v>157</v>
      </c>
      <c r="B31" t="s">
        <v>109</v>
      </c>
      <c r="C31">
        <v>0.14000000000000001</v>
      </c>
      <c r="D31">
        <v>1.81582360570687</v>
      </c>
      <c r="E31" t="s">
        <v>115</v>
      </c>
      <c r="F31">
        <v>77.099999999999994</v>
      </c>
      <c r="G31">
        <v>1.1599999999999999</v>
      </c>
      <c r="H31">
        <v>1.24</v>
      </c>
      <c r="I31">
        <v>266.52059706300599</v>
      </c>
      <c r="J31">
        <v>383.36322681542799</v>
      </c>
      <c r="L31" t="s">
        <v>157</v>
      </c>
      <c r="M31">
        <v>0.14000000000000001</v>
      </c>
      <c r="N31">
        <v>1.81582360570687</v>
      </c>
      <c r="O31" t="s">
        <v>157</v>
      </c>
      <c r="P31" t="s">
        <v>109</v>
      </c>
      <c r="Q31" t="s">
        <v>115</v>
      </c>
      <c r="R31">
        <v>77.099999999999994</v>
      </c>
      <c r="S31">
        <v>1.1599999999999999</v>
      </c>
      <c r="T31">
        <v>1.24</v>
      </c>
      <c r="U31">
        <v>12</v>
      </c>
      <c r="V31">
        <v>2.6850786344457199E-3</v>
      </c>
      <c r="W31">
        <v>0.27199024912248698</v>
      </c>
      <c r="X31">
        <v>2.7199024912248702E-4</v>
      </c>
      <c r="Y31">
        <v>3.1550868898208502E-4</v>
      </c>
      <c r="Z31">
        <v>3.9123077433778601E-4</v>
      </c>
      <c r="AA31">
        <v>1045.8944431912701</v>
      </c>
      <c r="AB31">
        <v>1045.8944431912701</v>
      </c>
    </row>
    <row r="32" spans="1:28">
      <c r="A32" s="29" t="s">
        <v>158</v>
      </c>
      <c r="B32" t="s">
        <v>109</v>
      </c>
      <c r="C32">
        <v>5.33</v>
      </c>
      <c r="D32">
        <v>74.0277777777777</v>
      </c>
      <c r="E32" t="s">
        <v>159</v>
      </c>
      <c r="F32">
        <v>72</v>
      </c>
      <c r="G32">
        <v>1.43</v>
      </c>
      <c r="H32">
        <v>1</v>
      </c>
      <c r="I32">
        <v>10146.819873898699</v>
      </c>
      <c r="J32">
        <v>14509.952419675201</v>
      </c>
      <c r="L32" t="s">
        <v>158</v>
      </c>
      <c r="M32">
        <v>5.33</v>
      </c>
      <c r="N32">
        <v>74.0277777777777</v>
      </c>
      <c r="O32" t="s">
        <v>158</v>
      </c>
      <c r="P32" t="s">
        <v>109</v>
      </c>
      <c r="Q32" t="s">
        <v>159</v>
      </c>
      <c r="R32">
        <v>72</v>
      </c>
      <c r="S32">
        <v>1.43</v>
      </c>
      <c r="T32">
        <v>1</v>
      </c>
      <c r="U32">
        <v>9</v>
      </c>
      <c r="V32">
        <v>0.10222477943996899</v>
      </c>
      <c r="W32">
        <v>10.355057341591801</v>
      </c>
      <c r="X32">
        <v>1.0355057341591801E-2</v>
      </c>
      <c r="Y32">
        <v>1.4807731998476299E-2</v>
      </c>
      <c r="Z32">
        <v>1.4807731998476299E-2</v>
      </c>
      <c r="AA32">
        <v>39586.161491734703</v>
      </c>
      <c r="AB32">
        <v>29689.621118800998</v>
      </c>
    </row>
    <row r="33" spans="1:28">
      <c r="A33" s="29" t="s">
        <v>160</v>
      </c>
      <c r="B33" t="s">
        <v>109</v>
      </c>
      <c r="C33">
        <v>1.06</v>
      </c>
      <c r="D33">
        <v>15.680473372781</v>
      </c>
      <c r="E33" t="s">
        <v>115</v>
      </c>
      <c r="F33">
        <v>67.599999999999994</v>
      </c>
      <c r="G33">
        <v>1.18</v>
      </c>
      <c r="H33">
        <v>1.82</v>
      </c>
      <c r="I33">
        <v>2017.94166347704</v>
      </c>
      <c r="J33">
        <v>4333.7315164833099</v>
      </c>
      <c r="L33" t="s">
        <v>160</v>
      </c>
      <c r="M33">
        <v>1.06</v>
      </c>
      <c r="N33">
        <v>15.680473372781</v>
      </c>
      <c r="O33" t="s">
        <v>160</v>
      </c>
      <c r="P33" t="s">
        <v>109</v>
      </c>
      <c r="Q33" t="s">
        <v>115</v>
      </c>
      <c r="R33">
        <v>67.599999999999994</v>
      </c>
      <c r="S33">
        <v>1.18</v>
      </c>
      <c r="T33">
        <v>1.82</v>
      </c>
      <c r="U33">
        <v>12</v>
      </c>
      <c r="V33">
        <v>2.03298810893747E-2</v>
      </c>
      <c r="W33">
        <v>2.05935474335597</v>
      </c>
      <c r="X33">
        <v>2.0593547433559699E-3</v>
      </c>
      <c r="Y33">
        <v>2.43003859716005E-3</v>
      </c>
      <c r="Z33">
        <v>4.4226702468312899E-3</v>
      </c>
      <c r="AA33">
        <v>11823.3189683449</v>
      </c>
      <c r="AB33">
        <v>11823.3189683449</v>
      </c>
    </row>
    <row r="34" spans="1:28">
      <c r="A34" s="29" t="s">
        <v>161</v>
      </c>
      <c r="B34" t="s">
        <v>109</v>
      </c>
      <c r="C34">
        <v>0.77</v>
      </c>
      <c r="D34">
        <v>14.5833333333333</v>
      </c>
      <c r="E34" t="s">
        <v>162</v>
      </c>
      <c r="F34">
        <v>52.8</v>
      </c>
      <c r="G34">
        <v>1.93</v>
      </c>
      <c r="H34">
        <v>1</v>
      </c>
      <c r="I34">
        <v>1465.8632838465301</v>
      </c>
      <c r="J34">
        <v>2829.1161378238098</v>
      </c>
      <c r="L34" t="s">
        <v>161</v>
      </c>
      <c r="M34">
        <v>0.77</v>
      </c>
      <c r="N34">
        <v>14.5833333333333</v>
      </c>
      <c r="O34" t="s">
        <v>161</v>
      </c>
      <c r="P34" t="s">
        <v>109</v>
      </c>
      <c r="Q34" t="s">
        <v>162</v>
      </c>
      <c r="R34">
        <v>52.8</v>
      </c>
      <c r="S34">
        <v>1.93</v>
      </c>
      <c r="T34">
        <v>1</v>
      </c>
      <c r="U34">
        <v>6</v>
      </c>
      <c r="V34">
        <v>1.4767932489451401E-2</v>
      </c>
      <c r="W34">
        <v>1.4959463701736799</v>
      </c>
      <c r="X34">
        <v>1.4959463701736801E-3</v>
      </c>
      <c r="Y34">
        <v>2.8871764944351998E-3</v>
      </c>
      <c r="Z34">
        <v>2.8871764944351998E-3</v>
      </c>
      <c r="AA34">
        <v>7718.4159583393903</v>
      </c>
      <c r="AB34">
        <v>3859.2079791696901</v>
      </c>
    </row>
    <row r="35" spans="1:28">
      <c r="A35" s="29" t="s">
        <v>163</v>
      </c>
      <c r="B35" t="s">
        <v>109</v>
      </c>
      <c r="C35">
        <v>1.88</v>
      </c>
      <c r="D35">
        <v>47</v>
      </c>
      <c r="E35" t="s">
        <v>164</v>
      </c>
      <c r="F35">
        <v>40</v>
      </c>
      <c r="G35">
        <v>1.43</v>
      </c>
      <c r="H35">
        <v>1</v>
      </c>
      <c r="I35">
        <v>3578.9908748460798</v>
      </c>
      <c r="J35">
        <v>5117.9569510298998</v>
      </c>
      <c r="L35" t="s">
        <v>163</v>
      </c>
      <c r="M35">
        <v>1.88</v>
      </c>
      <c r="N35">
        <v>47</v>
      </c>
      <c r="O35" t="s">
        <v>163</v>
      </c>
      <c r="P35" t="s">
        <v>109</v>
      </c>
      <c r="Q35" t="s">
        <v>164</v>
      </c>
      <c r="R35">
        <v>40</v>
      </c>
      <c r="S35">
        <v>1.43</v>
      </c>
      <c r="T35">
        <v>1</v>
      </c>
      <c r="U35">
        <v>5</v>
      </c>
      <c r="V35">
        <v>3.6056770233985402E-2</v>
      </c>
      <c r="W35">
        <v>3.6524404882162602</v>
      </c>
      <c r="X35">
        <v>3.6524404882162598E-3</v>
      </c>
      <c r="Y35">
        <v>5.2229898981492502E-3</v>
      </c>
      <c r="Z35">
        <v>5.2229898981492502E-3</v>
      </c>
      <c r="AA35">
        <v>13962.8487062779</v>
      </c>
      <c r="AB35">
        <v>5817.8536276158002</v>
      </c>
    </row>
    <row r="36" spans="1:28">
      <c r="A36" s="29" t="s">
        <v>165</v>
      </c>
      <c r="B36" t="s">
        <v>155</v>
      </c>
      <c r="C36">
        <v>2.71</v>
      </c>
      <c r="D36">
        <v>54.2</v>
      </c>
      <c r="E36" t="s">
        <v>166</v>
      </c>
      <c r="F36">
        <v>50</v>
      </c>
      <c r="G36">
        <v>1.19</v>
      </c>
      <c r="H36">
        <v>5.9049899999999997</v>
      </c>
      <c r="I36">
        <v>5572.1262936717703</v>
      </c>
      <c r="J36">
        <v>39154.986551013899</v>
      </c>
      <c r="L36" t="s">
        <v>165</v>
      </c>
      <c r="M36">
        <v>2.71</v>
      </c>
      <c r="N36">
        <v>54.2</v>
      </c>
      <c r="O36" t="s">
        <v>165</v>
      </c>
      <c r="P36" t="s">
        <v>155</v>
      </c>
      <c r="Q36" t="s">
        <v>166</v>
      </c>
      <c r="R36">
        <v>50</v>
      </c>
      <c r="S36">
        <v>1.19</v>
      </c>
      <c r="T36">
        <v>5.9049899999999997</v>
      </c>
      <c r="U36">
        <v>12</v>
      </c>
      <c r="V36">
        <v>5.1975450709627898E-2</v>
      </c>
      <c r="W36">
        <v>5.6860974577913197</v>
      </c>
      <c r="X36">
        <v>5.6860974577913198E-3</v>
      </c>
      <c r="Y36">
        <v>6.7664559747716698E-3</v>
      </c>
      <c r="Z36">
        <v>3.9955854866466897E-2</v>
      </c>
      <c r="AA36">
        <v>106815.74487214</v>
      </c>
      <c r="AB36">
        <v>106815.74487214</v>
      </c>
    </row>
    <row r="37" spans="1:28">
      <c r="A37" s="29" t="s">
        <v>167</v>
      </c>
      <c r="B37" t="s">
        <v>109</v>
      </c>
      <c r="C37">
        <v>0.6</v>
      </c>
      <c r="D37">
        <v>3.6585365853658498</v>
      </c>
      <c r="E37" t="s">
        <v>168</v>
      </c>
      <c r="F37">
        <v>164</v>
      </c>
      <c r="G37">
        <v>1.42</v>
      </c>
      <c r="H37">
        <v>1</v>
      </c>
      <c r="I37">
        <v>1142.23113027002</v>
      </c>
      <c r="J37">
        <v>1621.96820498343</v>
      </c>
      <c r="L37" t="s">
        <v>167</v>
      </c>
      <c r="M37">
        <v>0.6</v>
      </c>
      <c r="N37">
        <v>3.6585365853658498</v>
      </c>
      <c r="O37" t="s">
        <v>167</v>
      </c>
      <c r="P37" t="s">
        <v>109</v>
      </c>
      <c r="Q37" t="s">
        <v>168</v>
      </c>
      <c r="R37">
        <v>164</v>
      </c>
      <c r="S37">
        <v>1.42</v>
      </c>
      <c r="T37">
        <v>1</v>
      </c>
      <c r="U37">
        <v>2</v>
      </c>
      <c r="V37">
        <v>1.15074798619102E-2</v>
      </c>
      <c r="W37">
        <v>1.16567249623923</v>
      </c>
      <c r="X37">
        <v>1.16567249623923E-3</v>
      </c>
      <c r="Y37">
        <v>1.6552549446597099E-3</v>
      </c>
      <c r="Z37">
        <v>1.6552549446597099E-3</v>
      </c>
      <c r="AA37">
        <v>4425.06587477636</v>
      </c>
      <c r="AB37">
        <v>737.51097912939395</v>
      </c>
    </row>
    <row r="38" spans="1:28">
      <c r="A38" s="29" t="s">
        <v>169</v>
      </c>
      <c r="B38" t="s">
        <v>109</v>
      </c>
      <c r="C38">
        <v>0.19</v>
      </c>
      <c r="D38">
        <v>1.38888888888888</v>
      </c>
      <c r="E38" t="s">
        <v>168</v>
      </c>
      <c r="F38">
        <v>136.80000000000001</v>
      </c>
      <c r="G38">
        <v>1.1599999999999999</v>
      </c>
      <c r="H38">
        <v>1</v>
      </c>
      <c r="I38">
        <v>361.70652458550802</v>
      </c>
      <c r="J38">
        <v>419.57956851918999</v>
      </c>
      <c r="L38" t="s">
        <v>169</v>
      </c>
      <c r="M38">
        <v>0.19</v>
      </c>
      <c r="N38">
        <v>1.38888888888888</v>
      </c>
      <c r="O38" t="s">
        <v>169</v>
      </c>
      <c r="P38" t="s">
        <v>109</v>
      </c>
      <c r="Q38" t="s">
        <v>168</v>
      </c>
      <c r="R38">
        <v>136.80000000000001</v>
      </c>
      <c r="S38">
        <v>1.1599999999999999</v>
      </c>
      <c r="T38">
        <v>1</v>
      </c>
      <c r="U38">
        <v>12</v>
      </c>
      <c r="V38">
        <v>3.6440352896049098E-3</v>
      </c>
      <c r="W38">
        <v>0.36912962380908998</v>
      </c>
      <c r="X38">
        <v>3.6912962380908999E-4</v>
      </c>
      <c r="Y38">
        <v>4.2819036361854403E-4</v>
      </c>
      <c r="Z38">
        <v>4.2819036361854403E-4</v>
      </c>
      <c r="AA38">
        <v>1144.7001394374499</v>
      </c>
      <c r="AB38">
        <v>1144.7001394374499</v>
      </c>
    </row>
    <row r="39" spans="1:28">
      <c r="A39" s="29" t="s">
        <v>170</v>
      </c>
      <c r="B39" t="s">
        <v>109</v>
      </c>
      <c r="C39">
        <v>0.28000000000000003</v>
      </c>
      <c r="D39">
        <v>6.6193853427895899</v>
      </c>
      <c r="E39" t="s">
        <v>171</v>
      </c>
      <c r="F39">
        <v>42.3</v>
      </c>
      <c r="G39">
        <v>1.1599999999999999</v>
      </c>
      <c r="H39">
        <v>1</v>
      </c>
      <c r="I39">
        <v>533.04119412601199</v>
      </c>
      <c r="J39">
        <v>618.32778518617397</v>
      </c>
      <c r="L39" t="s">
        <v>170</v>
      </c>
      <c r="M39">
        <v>0.28000000000000003</v>
      </c>
      <c r="N39">
        <v>6.6193853427895899</v>
      </c>
      <c r="O39" t="s">
        <v>170</v>
      </c>
      <c r="P39" t="s">
        <v>109</v>
      </c>
      <c r="Q39" t="s">
        <v>171</v>
      </c>
      <c r="R39">
        <v>42.3</v>
      </c>
      <c r="S39">
        <v>1.1599999999999999</v>
      </c>
      <c r="T39">
        <v>1</v>
      </c>
      <c r="U39">
        <v>0</v>
      </c>
      <c r="V39">
        <v>5.3701572688914399E-3</v>
      </c>
      <c r="W39">
        <v>0.54398049824497496</v>
      </c>
      <c r="X39">
        <v>5.4398049824497501E-4</v>
      </c>
      <c r="Y39">
        <v>6.3101737796417102E-4</v>
      </c>
      <c r="Z39">
        <v>6.3101737796417102E-4</v>
      </c>
      <c r="AA39">
        <v>1686.92652127625</v>
      </c>
      <c r="AB39">
        <v>0</v>
      </c>
    </row>
    <row r="40" spans="1:28">
      <c r="A40" s="29" t="s">
        <v>172</v>
      </c>
      <c r="B40" t="s">
        <v>155</v>
      </c>
      <c r="C40">
        <v>0.4</v>
      </c>
      <c r="D40">
        <v>3.0075187969924801</v>
      </c>
      <c r="E40" t="s">
        <v>110</v>
      </c>
      <c r="F40">
        <v>133</v>
      </c>
      <c r="G40">
        <v>1.32</v>
      </c>
      <c r="H40">
        <v>2.1557900000000001</v>
      </c>
      <c r="I40">
        <v>822.45406548660901</v>
      </c>
      <c r="J40">
        <v>2340.4104897826901</v>
      </c>
      <c r="L40" t="s">
        <v>172</v>
      </c>
      <c r="M40">
        <v>0.4</v>
      </c>
      <c r="N40">
        <v>3.0075187969924801</v>
      </c>
      <c r="O40" t="s">
        <v>172</v>
      </c>
      <c r="P40" t="s">
        <v>155</v>
      </c>
      <c r="Q40" t="s">
        <v>110</v>
      </c>
      <c r="R40">
        <v>133</v>
      </c>
      <c r="S40">
        <v>1.32</v>
      </c>
      <c r="T40">
        <v>2.1557900000000001</v>
      </c>
      <c r="U40">
        <v>12</v>
      </c>
      <c r="V40">
        <v>7.6716532412734904E-3</v>
      </c>
      <c r="W40">
        <v>0.83927637753377404</v>
      </c>
      <c r="X40">
        <v>8.3927637753377401E-4</v>
      </c>
      <c r="Y40">
        <v>1.10784481834458E-3</v>
      </c>
      <c r="Z40">
        <v>2.38828078093906E-3</v>
      </c>
      <c r="AA40">
        <v>6384.6960960387696</v>
      </c>
      <c r="AB40">
        <v>6384.6960960387696</v>
      </c>
    </row>
    <row r="41" spans="1:28">
      <c r="A41" s="29" t="s">
        <v>173</v>
      </c>
      <c r="B41" t="s">
        <v>155</v>
      </c>
      <c r="C41">
        <v>0.49</v>
      </c>
      <c r="D41">
        <v>3.6842105263157801</v>
      </c>
      <c r="E41" t="s">
        <v>110</v>
      </c>
      <c r="F41">
        <v>133</v>
      </c>
      <c r="G41">
        <v>1.32</v>
      </c>
      <c r="H41">
        <v>2.6244399999999999</v>
      </c>
      <c r="I41">
        <v>1007.50623022109</v>
      </c>
      <c r="J41">
        <v>3490.2643391107099</v>
      </c>
      <c r="L41" t="s">
        <v>173</v>
      </c>
      <c r="M41">
        <v>0.49</v>
      </c>
      <c r="N41">
        <v>3.6842105263157801</v>
      </c>
      <c r="O41" t="s">
        <v>173</v>
      </c>
      <c r="P41" t="s">
        <v>155</v>
      </c>
      <c r="Q41" t="s">
        <v>110</v>
      </c>
      <c r="R41">
        <v>133</v>
      </c>
      <c r="S41">
        <v>1.32</v>
      </c>
      <c r="T41">
        <v>2.6244399999999999</v>
      </c>
      <c r="U41">
        <v>12</v>
      </c>
      <c r="V41">
        <v>9.3977752205600291E-3</v>
      </c>
      <c r="W41">
        <v>1.02811356247887</v>
      </c>
      <c r="X41">
        <v>1.0281135624788701E-3</v>
      </c>
      <c r="Y41">
        <v>1.3571099024721101E-3</v>
      </c>
      <c r="Z41">
        <v>3.5616535124439099E-3</v>
      </c>
      <c r="AA41">
        <v>9521.5250475708599</v>
      </c>
      <c r="AB41">
        <v>9521.5250475708599</v>
      </c>
    </row>
    <row r="42" spans="1:28">
      <c r="A42" s="29" t="s">
        <v>174</v>
      </c>
      <c r="B42" t="s">
        <v>109</v>
      </c>
      <c r="C42">
        <v>0.8</v>
      </c>
      <c r="D42">
        <v>9.2378752886836004</v>
      </c>
      <c r="E42" t="s">
        <v>110</v>
      </c>
      <c r="F42">
        <v>86.6</v>
      </c>
      <c r="G42">
        <v>1.1599999999999999</v>
      </c>
      <c r="H42">
        <v>2.39</v>
      </c>
      <c r="I42">
        <v>1522.9748403600299</v>
      </c>
      <c r="J42">
        <v>4222.2954474141598</v>
      </c>
      <c r="L42" t="s">
        <v>174</v>
      </c>
      <c r="M42">
        <v>0.8</v>
      </c>
      <c r="N42">
        <v>9.2378752886836004</v>
      </c>
      <c r="O42" t="s">
        <v>174</v>
      </c>
      <c r="P42" t="s">
        <v>109</v>
      </c>
      <c r="Q42" t="s">
        <v>110</v>
      </c>
      <c r="R42">
        <v>86.6</v>
      </c>
      <c r="S42">
        <v>1.1599999999999999</v>
      </c>
      <c r="T42">
        <v>2.39</v>
      </c>
      <c r="U42">
        <v>12</v>
      </c>
      <c r="V42">
        <v>1.5343306482546899E-2</v>
      </c>
      <c r="W42">
        <v>1.55422999498564</v>
      </c>
      <c r="X42">
        <v>1.55422999498564E-3</v>
      </c>
      <c r="Y42">
        <v>1.8029067941833399E-3</v>
      </c>
      <c r="Z42">
        <v>4.3089472380981996E-3</v>
      </c>
      <c r="AA42">
        <v>11519.2982452863</v>
      </c>
      <c r="AB42">
        <v>11519.2982452863</v>
      </c>
    </row>
    <row r="43" spans="1:28">
      <c r="A43" s="29" t="s">
        <v>175</v>
      </c>
      <c r="B43" t="s">
        <v>176</v>
      </c>
      <c r="C43">
        <v>0.53</v>
      </c>
      <c r="D43">
        <v>26.5</v>
      </c>
      <c r="F43">
        <v>20</v>
      </c>
      <c r="G43">
        <v>1.32</v>
      </c>
      <c r="H43">
        <v>1.1200000000000001</v>
      </c>
      <c r="I43">
        <v>530</v>
      </c>
      <c r="J43">
        <v>783.55200000000002</v>
      </c>
      <c r="L43" t="s">
        <v>175</v>
      </c>
      <c r="M43">
        <v>0.53</v>
      </c>
      <c r="N43">
        <v>26.5</v>
      </c>
      <c r="O43" t="s">
        <v>175</v>
      </c>
      <c r="P43" t="s">
        <v>176</v>
      </c>
      <c r="R43">
        <v>20</v>
      </c>
      <c r="S43">
        <v>1.32</v>
      </c>
      <c r="T43">
        <v>1.1200000000000001</v>
      </c>
      <c r="U43">
        <v>12</v>
      </c>
      <c r="V43">
        <v>1.01649405446873E-2</v>
      </c>
      <c r="W43">
        <v>0.53</v>
      </c>
      <c r="X43">
        <v>5.2999999999999998E-4</v>
      </c>
      <c r="Y43">
        <v>6.9959999999999998E-4</v>
      </c>
      <c r="Z43">
        <v>7.8355199999999997E-4</v>
      </c>
      <c r="AA43">
        <v>2094.7040378880001</v>
      </c>
      <c r="AB43">
        <v>2094.7040378880001</v>
      </c>
    </row>
    <row r="44" spans="1:28">
      <c r="A44" s="29" t="s">
        <v>177</v>
      </c>
      <c r="B44" t="s">
        <v>109</v>
      </c>
      <c r="C44">
        <v>0.8</v>
      </c>
      <c r="D44">
        <v>8.8888888888888893</v>
      </c>
      <c r="E44" t="s">
        <v>178</v>
      </c>
      <c r="F44">
        <v>90</v>
      </c>
      <c r="G44">
        <v>2.08</v>
      </c>
      <c r="H44">
        <v>1</v>
      </c>
      <c r="I44">
        <v>1522.9748403600299</v>
      </c>
      <c r="J44">
        <v>3167.78766794887</v>
      </c>
      <c r="L44" t="s">
        <v>177</v>
      </c>
      <c r="M44">
        <v>0.8</v>
      </c>
      <c r="N44">
        <v>8.8888888888888893</v>
      </c>
      <c r="O44" t="s">
        <v>177</v>
      </c>
      <c r="P44" t="s">
        <v>109</v>
      </c>
      <c r="Q44" t="s">
        <v>178</v>
      </c>
      <c r="R44">
        <v>90</v>
      </c>
      <c r="S44">
        <v>2.08</v>
      </c>
      <c r="T44">
        <v>1</v>
      </c>
      <c r="U44">
        <v>4</v>
      </c>
      <c r="V44">
        <v>1.5343306482546899E-2</v>
      </c>
      <c r="W44">
        <v>1.55422999498564</v>
      </c>
      <c r="X44">
        <v>1.55422999498564E-3</v>
      </c>
      <c r="Y44">
        <v>3.2327983895701299E-3</v>
      </c>
      <c r="Z44">
        <v>3.2327983895701299E-3</v>
      </c>
      <c r="AA44">
        <v>8642.3821779669906</v>
      </c>
      <c r="AB44">
        <v>2880.7940593223302</v>
      </c>
    </row>
    <row r="45" spans="1:28">
      <c r="A45" s="29" t="s">
        <v>179</v>
      </c>
      <c r="B45" t="s">
        <v>109</v>
      </c>
      <c r="C45">
        <v>0.41</v>
      </c>
      <c r="D45">
        <v>4.7344110854503398</v>
      </c>
      <c r="E45" t="s">
        <v>110</v>
      </c>
      <c r="F45">
        <v>86.6</v>
      </c>
      <c r="G45">
        <v>1.2</v>
      </c>
      <c r="H45">
        <v>3.33</v>
      </c>
      <c r="I45">
        <v>780.52460568451795</v>
      </c>
      <c r="J45">
        <v>3118.9763243153302</v>
      </c>
      <c r="L45" t="s">
        <v>179</v>
      </c>
      <c r="M45">
        <v>0.41</v>
      </c>
      <c r="N45">
        <v>4.7344110854503398</v>
      </c>
      <c r="O45" t="s">
        <v>179</v>
      </c>
      <c r="P45" t="s">
        <v>109</v>
      </c>
      <c r="Q45" t="s">
        <v>110</v>
      </c>
      <c r="R45">
        <v>86.6</v>
      </c>
      <c r="S45">
        <v>1.2</v>
      </c>
      <c r="T45">
        <v>3.33</v>
      </c>
      <c r="U45">
        <v>12</v>
      </c>
      <c r="V45">
        <v>7.8634445723053305E-3</v>
      </c>
      <c r="W45">
        <v>0.79654287243014199</v>
      </c>
      <c r="X45">
        <v>7.9654287243014204E-4</v>
      </c>
      <c r="Y45">
        <v>9.5585144691617005E-4</v>
      </c>
      <c r="Z45">
        <v>3.1829853182308398E-3</v>
      </c>
      <c r="AA45">
        <v>8509.2147025805298</v>
      </c>
      <c r="AB45">
        <v>8509.2147025805298</v>
      </c>
    </row>
    <row r="46" spans="1:28">
      <c r="A46" s="29" t="s">
        <v>180</v>
      </c>
      <c r="B46" t="s">
        <v>155</v>
      </c>
      <c r="C46">
        <v>0.53</v>
      </c>
      <c r="D46">
        <v>2.2175732217573199</v>
      </c>
      <c r="E46" t="s">
        <v>156</v>
      </c>
      <c r="F46">
        <v>239</v>
      </c>
      <c r="G46">
        <v>1.32</v>
      </c>
      <c r="H46">
        <v>2.0620599999999998</v>
      </c>
      <c r="I46">
        <v>1089.7516367697499</v>
      </c>
      <c r="J46">
        <v>2966.2159033550201</v>
      </c>
      <c r="L46" t="s">
        <v>180</v>
      </c>
      <c r="M46">
        <v>0.53</v>
      </c>
      <c r="N46">
        <v>2.2175732217573199</v>
      </c>
      <c r="O46" t="s">
        <v>180</v>
      </c>
      <c r="P46" t="s">
        <v>155</v>
      </c>
      <c r="Q46" t="s">
        <v>156</v>
      </c>
      <c r="R46">
        <v>239</v>
      </c>
      <c r="S46">
        <v>1.32</v>
      </c>
      <c r="T46">
        <v>2.0620599999999998</v>
      </c>
      <c r="U46">
        <v>12</v>
      </c>
      <c r="V46">
        <v>1.01649405446873E-2</v>
      </c>
      <c r="W46">
        <v>1.1120412002322499</v>
      </c>
      <c r="X46">
        <v>1.1120412002322501E-3</v>
      </c>
      <c r="Y46">
        <v>1.46789438430657E-3</v>
      </c>
      <c r="Z46">
        <v>3.02688629410321E-3</v>
      </c>
      <c r="AA46">
        <v>8091.9083130230501</v>
      </c>
      <c r="AB46">
        <v>8091.9083130230501</v>
      </c>
    </row>
    <row r="47" spans="1:28">
      <c r="A47" s="29" t="s">
        <v>181</v>
      </c>
      <c r="B47" t="s">
        <v>109</v>
      </c>
      <c r="C47">
        <v>1</v>
      </c>
      <c r="D47">
        <v>19.920318725099602</v>
      </c>
      <c r="E47" t="s">
        <v>171</v>
      </c>
      <c r="F47">
        <v>50.2</v>
      </c>
      <c r="G47">
        <v>1.37</v>
      </c>
      <c r="H47">
        <v>1</v>
      </c>
      <c r="I47">
        <v>1903.7185504500401</v>
      </c>
      <c r="J47">
        <v>2608.0944141165601</v>
      </c>
      <c r="L47" t="s">
        <v>181</v>
      </c>
      <c r="M47">
        <v>1</v>
      </c>
      <c r="N47">
        <v>19.920318725099602</v>
      </c>
      <c r="O47" t="s">
        <v>181</v>
      </c>
      <c r="P47" t="s">
        <v>109</v>
      </c>
      <c r="Q47" t="s">
        <v>171</v>
      </c>
      <c r="R47">
        <v>50.2</v>
      </c>
      <c r="S47">
        <v>1.37</v>
      </c>
      <c r="T47">
        <v>1</v>
      </c>
      <c r="U47">
        <v>2</v>
      </c>
      <c r="V47">
        <v>1.9179133103183699E-2</v>
      </c>
      <c r="W47">
        <v>1.94278749373205</v>
      </c>
      <c r="X47">
        <v>1.9427874937320499E-3</v>
      </c>
      <c r="Y47">
        <v>2.6616188664129099E-3</v>
      </c>
      <c r="Z47">
        <v>2.6616188664129099E-3</v>
      </c>
      <c r="AA47">
        <v>7115.4228268117604</v>
      </c>
      <c r="AB47">
        <v>1185.9038044686199</v>
      </c>
    </row>
    <row r="48" spans="1:28">
      <c r="A48" s="29" t="s">
        <v>182</v>
      </c>
      <c r="B48" t="s">
        <v>109</v>
      </c>
      <c r="C48">
        <v>3.19</v>
      </c>
      <c r="D48">
        <v>50.715421303656598</v>
      </c>
      <c r="E48" t="s">
        <v>110</v>
      </c>
      <c r="F48">
        <v>62.9</v>
      </c>
      <c r="G48">
        <v>1.59</v>
      </c>
      <c r="H48">
        <v>1</v>
      </c>
      <c r="I48">
        <v>6072.8621759356402</v>
      </c>
      <c r="J48">
        <v>9655.8508597376695</v>
      </c>
      <c r="L48" t="s">
        <v>182</v>
      </c>
      <c r="M48">
        <v>3.19</v>
      </c>
      <c r="N48">
        <v>50.715421303656598</v>
      </c>
      <c r="O48" t="s">
        <v>182</v>
      </c>
      <c r="P48" t="s">
        <v>109</v>
      </c>
      <c r="Q48" t="s">
        <v>110</v>
      </c>
      <c r="R48">
        <v>62.9</v>
      </c>
      <c r="S48">
        <v>1.59</v>
      </c>
      <c r="T48">
        <v>1</v>
      </c>
      <c r="U48">
        <v>9</v>
      </c>
      <c r="V48">
        <v>6.11814345991561E-2</v>
      </c>
      <c r="W48">
        <v>6.1974921050052503</v>
      </c>
      <c r="X48">
        <v>6.1974921050052499E-3</v>
      </c>
      <c r="Y48">
        <v>9.8540124469583493E-3</v>
      </c>
      <c r="Z48">
        <v>9.8540124469583493E-3</v>
      </c>
      <c r="AA48">
        <v>26343.165051001401</v>
      </c>
      <c r="AB48">
        <v>19757.373788250999</v>
      </c>
    </row>
    <row r="49" spans="1:28">
      <c r="A49" s="29" t="s">
        <v>183</v>
      </c>
      <c r="B49" t="s">
        <v>109</v>
      </c>
      <c r="C49">
        <v>0.97</v>
      </c>
      <c r="D49">
        <v>38.9558232931726</v>
      </c>
      <c r="E49" t="s">
        <v>124</v>
      </c>
      <c r="F49">
        <v>24.9</v>
      </c>
      <c r="G49">
        <v>1.26</v>
      </c>
      <c r="H49">
        <v>1</v>
      </c>
      <c r="I49">
        <v>1846.60699393654</v>
      </c>
      <c r="J49">
        <v>2326.7248123600398</v>
      </c>
      <c r="L49" t="s">
        <v>183</v>
      </c>
      <c r="M49">
        <v>0.97</v>
      </c>
      <c r="N49">
        <v>38.9558232931726</v>
      </c>
      <c r="O49" t="s">
        <v>183</v>
      </c>
      <c r="P49" t="s">
        <v>109</v>
      </c>
      <c r="Q49" t="s">
        <v>124</v>
      </c>
      <c r="R49">
        <v>24.9</v>
      </c>
      <c r="S49">
        <v>1.26</v>
      </c>
      <c r="T49">
        <v>1</v>
      </c>
      <c r="U49">
        <v>0</v>
      </c>
      <c r="V49">
        <v>1.86037591100882E-2</v>
      </c>
      <c r="W49">
        <v>1.8845038689200899</v>
      </c>
      <c r="X49">
        <v>1.88450386892009E-3</v>
      </c>
      <c r="Y49">
        <v>2.3744748748393101E-3</v>
      </c>
      <c r="Z49">
        <v>2.3744748748393101E-3</v>
      </c>
      <c r="AA49">
        <v>6347.7881598024396</v>
      </c>
      <c r="AB49">
        <v>0</v>
      </c>
    </row>
    <row r="50" spans="1:28">
      <c r="A50" s="29" t="s">
        <v>184</v>
      </c>
      <c r="B50" t="s">
        <v>131</v>
      </c>
      <c r="C50">
        <v>9.07</v>
      </c>
      <c r="D50">
        <v>91.585324809545099</v>
      </c>
      <c r="E50" t="s">
        <v>185</v>
      </c>
      <c r="F50">
        <v>99.033333330000005</v>
      </c>
      <c r="G50">
        <v>1.22</v>
      </c>
      <c r="H50">
        <v>1</v>
      </c>
      <c r="I50">
        <v>15027.4818693617</v>
      </c>
      <c r="J50">
        <v>18333.527880621201</v>
      </c>
      <c r="L50" t="s">
        <v>184</v>
      </c>
      <c r="M50">
        <v>9.07</v>
      </c>
      <c r="N50">
        <v>91.585324809545099</v>
      </c>
      <c r="O50" t="s">
        <v>184</v>
      </c>
      <c r="P50" t="s">
        <v>131</v>
      </c>
      <c r="Q50" t="s">
        <v>185</v>
      </c>
      <c r="R50">
        <v>99.033333330000005</v>
      </c>
      <c r="S50">
        <v>1.22</v>
      </c>
      <c r="T50">
        <v>1</v>
      </c>
      <c r="U50">
        <v>12</v>
      </c>
      <c r="V50">
        <v>0.17395473724587601</v>
      </c>
      <c r="W50">
        <v>15.3235101293526</v>
      </c>
      <c r="X50">
        <v>1.53235101293526E-2</v>
      </c>
      <c r="Y50">
        <v>1.8694682357810199E-2</v>
      </c>
      <c r="Z50">
        <v>1.8694682357810199E-2</v>
      </c>
      <c r="AA50">
        <v>49977.316913157701</v>
      </c>
      <c r="AB50">
        <v>49977.316913157701</v>
      </c>
    </row>
    <row r="51" spans="1:28">
      <c r="A51" s="29" t="s">
        <v>186</v>
      </c>
      <c r="B51" t="s">
        <v>109</v>
      </c>
      <c r="C51">
        <v>0.28999999999999998</v>
      </c>
      <c r="D51">
        <v>2.9</v>
      </c>
      <c r="E51" t="s">
        <v>187</v>
      </c>
      <c r="F51">
        <v>100</v>
      </c>
      <c r="G51">
        <v>1.1599999999999999</v>
      </c>
      <c r="H51">
        <v>1</v>
      </c>
      <c r="I51">
        <v>552.07837963051304</v>
      </c>
      <c r="J51">
        <v>640.41092037139504</v>
      </c>
      <c r="L51" t="s">
        <v>186</v>
      </c>
      <c r="M51">
        <v>0.28999999999999998</v>
      </c>
      <c r="N51">
        <v>2.9</v>
      </c>
      <c r="O51" t="s">
        <v>186</v>
      </c>
      <c r="P51" t="s">
        <v>109</v>
      </c>
      <c r="Q51" t="s">
        <v>187</v>
      </c>
      <c r="R51">
        <v>100</v>
      </c>
      <c r="S51">
        <v>1.1599999999999999</v>
      </c>
      <c r="T51">
        <v>1</v>
      </c>
      <c r="U51">
        <v>0</v>
      </c>
      <c r="V51">
        <v>5.56194859992328E-3</v>
      </c>
      <c r="W51">
        <v>0.56340837318229497</v>
      </c>
      <c r="X51">
        <v>5.6340837318229501E-4</v>
      </c>
      <c r="Y51">
        <v>6.5355371289146295E-4</v>
      </c>
      <c r="Z51">
        <v>6.5355371289146295E-4</v>
      </c>
      <c r="AA51">
        <v>1747.17389703611</v>
      </c>
      <c r="AB51">
        <v>0</v>
      </c>
    </row>
    <row r="52" spans="1:28">
      <c r="A52" s="29" t="s">
        <v>188</v>
      </c>
      <c r="B52" t="s">
        <v>131</v>
      </c>
      <c r="C52">
        <v>2.25</v>
      </c>
      <c r="D52">
        <v>25</v>
      </c>
      <c r="E52" t="s">
        <v>139</v>
      </c>
      <c r="F52">
        <v>90</v>
      </c>
      <c r="I52">
        <v>3727.8758771845401</v>
      </c>
      <c r="L52" t="s">
        <v>188</v>
      </c>
      <c r="M52">
        <v>2.25</v>
      </c>
      <c r="N52">
        <v>25</v>
      </c>
      <c r="O52" t="s">
        <v>188</v>
      </c>
      <c r="P52" t="s">
        <v>131</v>
      </c>
      <c r="Q52" t="s">
        <v>139</v>
      </c>
      <c r="R52">
        <v>90</v>
      </c>
      <c r="V52">
        <v>4.3153049482163398E-2</v>
      </c>
      <c r="W52">
        <v>3.8013117740951898</v>
      </c>
      <c r="X52">
        <v>3.8013117740951898E-3</v>
      </c>
    </row>
    <row r="53" spans="1:28">
      <c r="A53" s="29" t="s">
        <v>189</v>
      </c>
      <c r="B53" t="s">
        <v>131</v>
      </c>
      <c r="C53">
        <v>0.24</v>
      </c>
      <c r="D53">
        <v>2.6666666666666599</v>
      </c>
      <c r="E53" t="s">
        <v>139</v>
      </c>
      <c r="F53">
        <v>90</v>
      </c>
      <c r="I53">
        <v>397.64009356635103</v>
      </c>
      <c r="L53" t="s">
        <v>189</v>
      </c>
      <c r="M53">
        <v>0.24</v>
      </c>
      <c r="N53">
        <v>2.6666666666666599</v>
      </c>
      <c r="O53" t="s">
        <v>189</v>
      </c>
      <c r="P53" t="s">
        <v>131</v>
      </c>
      <c r="Q53" t="s">
        <v>139</v>
      </c>
      <c r="R53">
        <v>90</v>
      </c>
      <c r="V53">
        <v>4.6029919447640897E-3</v>
      </c>
      <c r="W53">
        <v>0.40547325590348698</v>
      </c>
      <c r="X53">
        <v>4.0547325590348698E-4</v>
      </c>
    </row>
    <row r="54" spans="1:28">
      <c r="A54" s="29" t="s">
        <v>190</v>
      </c>
      <c r="B54" t="s">
        <v>109</v>
      </c>
      <c r="C54">
        <v>2.61</v>
      </c>
      <c r="D54">
        <v>19.521316379955099</v>
      </c>
      <c r="E54" t="s">
        <v>110</v>
      </c>
      <c r="F54">
        <v>133.69999999999999</v>
      </c>
      <c r="G54">
        <v>1.1599999999999999</v>
      </c>
      <c r="H54">
        <v>1.24</v>
      </c>
      <c r="I54">
        <v>4968.7054166746202</v>
      </c>
      <c r="J54">
        <v>7146.9858713447702</v>
      </c>
      <c r="L54" t="s">
        <v>190</v>
      </c>
      <c r="M54">
        <v>2.61</v>
      </c>
      <c r="N54">
        <v>19.521316379955099</v>
      </c>
      <c r="O54" t="s">
        <v>190</v>
      </c>
      <c r="P54" t="s">
        <v>109</v>
      </c>
      <c r="Q54" t="s">
        <v>110</v>
      </c>
      <c r="R54">
        <v>133.69999999999999</v>
      </c>
      <c r="S54">
        <v>1.1599999999999999</v>
      </c>
      <c r="T54">
        <v>1.24</v>
      </c>
      <c r="U54">
        <v>12</v>
      </c>
      <c r="V54">
        <v>5.0057537399309501E-2</v>
      </c>
      <c r="W54">
        <v>5.0706753586406599</v>
      </c>
      <c r="X54">
        <v>5.0706753586406599E-3</v>
      </c>
      <c r="Y54">
        <v>5.8819834160231598E-3</v>
      </c>
      <c r="Z54">
        <v>7.2936594358687197E-3</v>
      </c>
      <c r="AA54">
        <v>19498.460690922999</v>
      </c>
      <c r="AB54">
        <v>19498.460690922999</v>
      </c>
    </row>
    <row r="55" spans="1:28">
      <c r="A55" s="29" t="s">
        <v>191</v>
      </c>
      <c r="B55" t="s">
        <v>109</v>
      </c>
      <c r="C55">
        <v>0.33</v>
      </c>
      <c r="D55">
        <v>2.5287356321839001</v>
      </c>
      <c r="E55" t="s">
        <v>110</v>
      </c>
      <c r="F55">
        <v>130.5</v>
      </c>
      <c r="G55">
        <v>1.1599999999999999</v>
      </c>
      <c r="H55">
        <v>2.08</v>
      </c>
      <c r="I55">
        <v>628.22712164851498</v>
      </c>
      <c r="J55">
        <v>1515.78639911353</v>
      </c>
      <c r="L55" t="s">
        <v>191</v>
      </c>
      <c r="M55">
        <v>0.33</v>
      </c>
      <c r="N55">
        <v>2.5287356321839001</v>
      </c>
      <c r="O55" t="s">
        <v>191</v>
      </c>
      <c r="P55" t="s">
        <v>109</v>
      </c>
      <c r="Q55" t="s">
        <v>110</v>
      </c>
      <c r="R55">
        <v>130.5</v>
      </c>
      <c r="S55">
        <v>1.1599999999999999</v>
      </c>
      <c r="T55">
        <v>2.08</v>
      </c>
      <c r="U55">
        <v>0</v>
      </c>
      <c r="V55">
        <v>6.3291139240506302E-3</v>
      </c>
      <c r="W55">
        <v>0.64111987293157802</v>
      </c>
      <c r="X55">
        <v>6.4111987293157804E-4</v>
      </c>
      <c r="Y55">
        <v>7.4369905260063002E-4</v>
      </c>
      <c r="Z55">
        <v>1.5468940294093101E-3</v>
      </c>
      <c r="AA55">
        <v>4135.3798721572002</v>
      </c>
      <c r="AB55">
        <v>0</v>
      </c>
    </row>
    <row r="56" spans="1:28">
      <c r="A56" s="29" t="s">
        <v>192</v>
      </c>
      <c r="B56" t="s">
        <v>109</v>
      </c>
      <c r="C56">
        <v>3.19</v>
      </c>
      <c r="D56">
        <v>32.551020408163197</v>
      </c>
      <c r="E56" t="s">
        <v>168</v>
      </c>
      <c r="F56">
        <v>98</v>
      </c>
      <c r="G56">
        <v>1.36</v>
      </c>
      <c r="H56">
        <v>1</v>
      </c>
      <c r="I56">
        <v>6072.8621759356402</v>
      </c>
      <c r="J56">
        <v>8259.0925592724798</v>
      </c>
      <c r="L56" t="s">
        <v>192</v>
      </c>
      <c r="M56">
        <v>3.19</v>
      </c>
      <c r="N56">
        <v>32.551020408163197</v>
      </c>
      <c r="O56" t="s">
        <v>192</v>
      </c>
      <c r="P56" t="s">
        <v>109</v>
      </c>
      <c r="Q56" t="s">
        <v>168</v>
      </c>
      <c r="R56">
        <v>98</v>
      </c>
      <c r="S56">
        <v>1.36</v>
      </c>
      <c r="T56">
        <v>1</v>
      </c>
      <c r="U56">
        <v>1</v>
      </c>
      <c r="V56">
        <v>6.11814345991561E-2</v>
      </c>
      <c r="W56">
        <v>6.1974921050052503</v>
      </c>
      <c r="X56">
        <v>6.1974921050052499E-3</v>
      </c>
      <c r="Y56">
        <v>8.4285892628071409E-3</v>
      </c>
      <c r="Z56">
        <v>8.4285892628071409E-3</v>
      </c>
      <c r="AA56">
        <v>22532.518534189901</v>
      </c>
      <c r="AB56">
        <v>1877.70987784915</v>
      </c>
    </row>
    <row r="57" spans="1:28">
      <c r="A57" s="29" t="s">
        <v>193</v>
      </c>
      <c r="B57" t="s">
        <v>109</v>
      </c>
      <c r="C57">
        <v>0.6</v>
      </c>
      <c r="D57">
        <v>4.6547711404189203</v>
      </c>
      <c r="E57" t="s">
        <v>110</v>
      </c>
      <c r="F57">
        <v>128.9</v>
      </c>
      <c r="G57">
        <v>1.1599999999999999</v>
      </c>
      <c r="H57">
        <v>3</v>
      </c>
      <c r="I57">
        <v>1142.23113027002</v>
      </c>
      <c r="J57">
        <v>3974.9643333396898</v>
      </c>
      <c r="L57" t="s">
        <v>193</v>
      </c>
      <c r="M57">
        <v>0.6</v>
      </c>
      <c r="N57">
        <v>4.6547711404189203</v>
      </c>
      <c r="O57" t="s">
        <v>193</v>
      </c>
      <c r="P57" t="s">
        <v>109</v>
      </c>
      <c r="Q57" t="s">
        <v>110</v>
      </c>
      <c r="R57">
        <v>128.9</v>
      </c>
      <c r="S57">
        <v>1.1599999999999999</v>
      </c>
      <c r="T57">
        <v>3</v>
      </c>
      <c r="U57">
        <v>0</v>
      </c>
      <c r="V57">
        <v>1.15074798619102E-2</v>
      </c>
      <c r="W57">
        <v>1.16567249623923</v>
      </c>
      <c r="X57">
        <v>1.16567249623923E-3</v>
      </c>
      <c r="Y57">
        <v>1.35218009563751E-3</v>
      </c>
      <c r="Z57">
        <v>4.0565402869125302E-3</v>
      </c>
      <c r="AA57">
        <v>10844.5276367758</v>
      </c>
      <c r="AB57">
        <v>0</v>
      </c>
    </row>
    <row r="58" spans="1:28">
      <c r="A58" s="29" t="s">
        <v>194</v>
      </c>
      <c r="B58" t="s">
        <v>109</v>
      </c>
      <c r="C58">
        <v>5.62</v>
      </c>
      <c r="D58">
        <v>94.932432432432407</v>
      </c>
      <c r="E58" t="s">
        <v>195</v>
      </c>
      <c r="F58">
        <v>59.2</v>
      </c>
      <c r="G58">
        <v>1.5049999999999999</v>
      </c>
      <c r="H58">
        <v>1</v>
      </c>
      <c r="I58">
        <v>10698.8982535292</v>
      </c>
      <c r="J58">
        <v>16101.841871561501</v>
      </c>
      <c r="L58" t="s">
        <v>194</v>
      </c>
      <c r="M58">
        <v>5.62</v>
      </c>
      <c r="N58">
        <v>94.932432432432407</v>
      </c>
      <c r="O58" t="s">
        <v>194</v>
      </c>
      <c r="P58" t="s">
        <v>109</v>
      </c>
      <c r="Q58" t="s">
        <v>195</v>
      </c>
      <c r="R58">
        <v>59.2</v>
      </c>
      <c r="S58">
        <v>1.5049999999999999</v>
      </c>
      <c r="T58">
        <v>1</v>
      </c>
      <c r="U58">
        <v>6</v>
      </c>
      <c r="V58">
        <v>0.107786728039892</v>
      </c>
      <c r="W58">
        <v>10.918465714774101</v>
      </c>
      <c r="X58">
        <v>1.09184657147741E-2</v>
      </c>
      <c r="Y58">
        <v>1.6432290900734999E-2</v>
      </c>
      <c r="Z58">
        <v>1.6432290900734999E-2</v>
      </c>
      <c r="AA58">
        <v>43929.166285734696</v>
      </c>
      <c r="AB58">
        <v>21964.583142867301</v>
      </c>
    </row>
    <row r="59" spans="1:28">
      <c r="A59" s="29" t="s">
        <v>196</v>
      </c>
      <c r="B59" t="s">
        <v>109</v>
      </c>
      <c r="C59">
        <v>0.05</v>
      </c>
      <c r="D59">
        <v>0.45955882352941102</v>
      </c>
      <c r="E59" t="s">
        <v>110</v>
      </c>
      <c r="F59">
        <v>108.8</v>
      </c>
      <c r="G59">
        <v>1.55</v>
      </c>
      <c r="H59">
        <v>1</v>
      </c>
      <c r="I59">
        <v>95.185927522502297</v>
      </c>
      <c r="J59">
        <v>147.53818765987799</v>
      </c>
      <c r="L59" t="s">
        <v>196</v>
      </c>
      <c r="M59">
        <v>0.05</v>
      </c>
      <c r="N59">
        <v>0.45955882352941102</v>
      </c>
      <c r="O59" t="s">
        <v>196</v>
      </c>
      <c r="P59" t="s">
        <v>109</v>
      </c>
      <c r="Q59" t="s">
        <v>110</v>
      </c>
      <c r="R59">
        <v>108.8</v>
      </c>
      <c r="S59">
        <v>1.55</v>
      </c>
      <c r="T59">
        <v>1</v>
      </c>
      <c r="U59">
        <v>0</v>
      </c>
      <c r="V59">
        <v>9.5895665515918597E-4</v>
      </c>
      <c r="W59">
        <v>9.7139374686602706E-2</v>
      </c>
      <c r="X59" s="166">
        <v>9.7139374686602701E-5</v>
      </c>
      <c r="Y59">
        <v>1.50566030764234E-4</v>
      </c>
      <c r="Z59">
        <v>1.50566030764234E-4</v>
      </c>
      <c r="AA59">
        <v>402.51479494738101</v>
      </c>
      <c r="AB59">
        <v>0</v>
      </c>
    </row>
    <row r="60" spans="1:28">
      <c r="A60" s="29" t="s">
        <v>197</v>
      </c>
      <c r="B60" t="s">
        <v>152</v>
      </c>
      <c r="C60">
        <v>2.75</v>
      </c>
      <c r="D60">
        <v>190.972222222222</v>
      </c>
      <c r="E60" t="s">
        <v>153</v>
      </c>
      <c r="F60">
        <v>14.4</v>
      </c>
      <c r="G60">
        <v>1.22</v>
      </c>
      <c r="H60">
        <v>2.27</v>
      </c>
      <c r="I60">
        <v>2750</v>
      </c>
      <c r="J60">
        <v>7615.85</v>
      </c>
      <c r="L60" t="s">
        <v>197</v>
      </c>
      <c r="M60">
        <v>2.75</v>
      </c>
      <c r="N60">
        <v>190.972222222222</v>
      </c>
      <c r="O60" t="s">
        <v>197</v>
      </c>
      <c r="P60" t="s">
        <v>152</v>
      </c>
      <c r="Q60" t="s">
        <v>153</v>
      </c>
      <c r="R60">
        <v>14.4</v>
      </c>
      <c r="S60">
        <v>1.22</v>
      </c>
      <c r="T60">
        <v>2.27</v>
      </c>
      <c r="U60">
        <v>12</v>
      </c>
      <c r="V60">
        <v>5.2742616033755199E-2</v>
      </c>
      <c r="W60">
        <v>2.75</v>
      </c>
      <c r="X60">
        <v>2.7499999999999998E-3</v>
      </c>
      <c r="Y60">
        <v>3.3549999999999999E-3</v>
      </c>
      <c r="Z60">
        <v>7.61584999999999E-3</v>
      </c>
      <c r="AA60">
        <v>20359.786902399999</v>
      </c>
      <c r="AB60">
        <v>20359.786902399999</v>
      </c>
    </row>
    <row r="61" spans="1:28">
      <c r="A61" s="29" t="s">
        <v>198</v>
      </c>
      <c r="B61" t="s">
        <v>109</v>
      </c>
      <c r="C61">
        <v>0.37</v>
      </c>
      <c r="D61">
        <v>4.4902912621359201</v>
      </c>
      <c r="E61" t="s">
        <v>199</v>
      </c>
      <c r="F61">
        <v>82.4</v>
      </c>
      <c r="G61">
        <v>1.1599999999999999</v>
      </c>
      <c r="H61">
        <v>0.84</v>
      </c>
      <c r="I61">
        <v>704.37586366651703</v>
      </c>
      <c r="J61">
        <v>686.34384155665396</v>
      </c>
      <c r="L61" t="s">
        <v>198</v>
      </c>
      <c r="M61">
        <v>0.37</v>
      </c>
      <c r="N61">
        <v>4.4902912621359201</v>
      </c>
      <c r="O61" t="s">
        <v>198</v>
      </c>
      <c r="P61" t="s">
        <v>109</v>
      </c>
      <c r="Q61" t="s">
        <v>199</v>
      </c>
      <c r="R61">
        <v>82.4</v>
      </c>
      <c r="S61">
        <v>1.1599999999999999</v>
      </c>
      <c r="T61">
        <v>0.84</v>
      </c>
      <c r="U61">
        <v>12</v>
      </c>
      <c r="V61">
        <v>7.0962792481779804E-3</v>
      </c>
      <c r="W61">
        <v>0.71883137268085995</v>
      </c>
      <c r="X61">
        <v>7.1883137268085998E-4</v>
      </c>
      <c r="Y61">
        <v>8.3384439230979699E-4</v>
      </c>
      <c r="Z61">
        <v>7.0042928954023003E-4</v>
      </c>
      <c r="AA61">
        <v>1872.48843861663</v>
      </c>
      <c r="AB61">
        <v>1872.48843861663</v>
      </c>
    </row>
    <row r="62" spans="1:28">
      <c r="A62" s="29" t="s">
        <v>200</v>
      </c>
      <c r="B62" t="s">
        <v>109</v>
      </c>
      <c r="C62">
        <v>1.03</v>
      </c>
      <c r="D62">
        <v>20.315581854043302</v>
      </c>
      <c r="E62" t="s">
        <v>110</v>
      </c>
      <c r="F62">
        <v>50.7</v>
      </c>
      <c r="G62">
        <v>1.35</v>
      </c>
      <c r="H62">
        <v>1</v>
      </c>
      <c r="I62">
        <v>1960.8301069635399</v>
      </c>
      <c r="J62">
        <v>2647.1206444007798</v>
      </c>
      <c r="L62" t="s">
        <v>200</v>
      </c>
      <c r="M62">
        <v>1.03</v>
      </c>
      <c r="N62">
        <v>20.315581854043302</v>
      </c>
      <c r="O62" t="s">
        <v>200</v>
      </c>
      <c r="P62" t="s">
        <v>109</v>
      </c>
      <c r="Q62" t="s">
        <v>110</v>
      </c>
      <c r="R62">
        <v>50.7</v>
      </c>
      <c r="S62">
        <v>1.35</v>
      </c>
      <c r="T62">
        <v>1</v>
      </c>
      <c r="U62">
        <v>12</v>
      </c>
      <c r="V62">
        <v>1.9754507096279201E-2</v>
      </c>
      <c r="W62">
        <v>2.0010711185440102</v>
      </c>
      <c r="X62">
        <v>2.0010711185440102E-3</v>
      </c>
      <c r="Y62">
        <v>2.7014460100344201E-3</v>
      </c>
      <c r="Z62">
        <v>2.7014460100344201E-3</v>
      </c>
      <c r="AA62">
        <v>7221.8944822494605</v>
      </c>
      <c r="AB62">
        <v>7221.8944822494605</v>
      </c>
    </row>
    <row r="63" spans="1:28">
      <c r="A63" s="29" t="s">
        <v>201</v>
      </c>
      <c r="B63" t="s">
        <v>131</v>
      </c>
      <c r="C63">
        <v>0.41</v>
      </c>
      <c r="D63">
        <v>4.55555555555555</v>
      </c>
      <c r="E63" t="s">
        <v>139</v>
      </c>
      <c r="F63">
        <v>90</v>
      </c>
      <c r="G63">
        <v>1.43</v>
      </c>
      <c r="H63">
        <v>1.52</v>
      </c>
      <c r="I63">
        <v>679.30182650918402</v>
      </c>
      <c r="J63">
        <v>1476.53045010036</v>
      </c>
      <c r="L63" t="s">
        <v>201</v>
      </c>
      <c r="M63">
        <v>0.41</v>
      </c>
      <c r="N63">
        <v>4.55555555555555</v>
      </c>
      <c r="O63" t="s">
        <v>201</v>
      </c>
      <c r="P63" t="s">
        <v>131</v>
      </c>
      <c r="Q63" t="s">
        <v>139</v>
      </c>
      <c r="R63">
        <v>90</v>
      </c>
      <c r="S63">
        <v>1.43</v>
      </c>
      <c r="T63">
        <v>1.52</v>
      </c>
      <c r="U63">
        <v>12</v>
      </c>
      <c r="V63">
        <v>7.8634445723053305E-3</v>
      </c>
      <c r="W63">
        <v>0.69268347883512404</v>
      </c>
      <c r="X63">
        <v>6.9268347883512404E-4</v>
      </c>
      <c r="Y63">
        <v>9.9053737473422791E-4</v>
      </c>
      <c r="Z63">
        <v>1.50561680959602E-3</v>
      </c>
      <c r="AA63">
        <v>4025.0316642326702</v>
      </c>
      <c r="AB63">
        <v>4025.0316642326702</v>
      </c>
    </row>
    <row r="64" spans="1:28">
      <c r="A64" s="29" t="s">
        <v>202</v>
      </c>
      <c r="B64" t="s">
        <v>176</v>
      </c>
      <c r="C64">
        <v>4.58</v>
      </c>
      <c r="D64">
        <v>152.666666666666</v>
      </c>
      <c r="E64" t="s">
        <v>203</v>
      </c>
      <c r="F64">
        <v>30</v>
      </c>
      <c r="G64">
        <v>1.52</v>
      </c>
      <c r="H64">
        <v>1.73</v>
      </c>
      <c r="I64">
        <v>4580</v>
      </c>
      <c r="J64">
        <v>12043.567999999999</v>
      </c>
      <c r="L64" t="s">
        <v>202</v>
      </c>
      <c r="M64">
        <v>4.58</v>
      </c>
      <c r="N64">
        <v>152.666666666666</v>
      </c>
      <c r="O64" t="s">
        <v>202</v>
      </c>
      <c r="P64" t="s">
        <v>176</v>
      </c>
      <c r="Q64" t="s">
        <v>203</v>
      </c>
      <c r="R64">
        <v>30</v>
      </c>
      <c r="S64">
        <v>1.52</v>
      </c>
      <c r="T64">
        <v>1.73</v>
      </c>
      <c r="U64">
        <v>12</v>
      </c>
      <c r="V64">
        <v>8.7840429612581497E-2</v>
      </c>
      <c r="W64">
        <v>4.58</v>
      </c>
      <c r="X64">
        <v>4.5799999999999999E-3</v>
      </c>
      <c r="Y64">
        <v>6.9616000000000001E-3</v>
      </c>
      <c r="Z64">
        <v>1.2043567999999999E-2</v>
      </c>
      <c r="AA64">
        <v>32196.600251391999</v>
      </c>
      <c r="AB64">
        <v>32196.600251391999</v>
      </c>
    </row>
    <row r="65" spans="1:28">
      <c r="A65" s="29" t="s">
        <v>204</v>
      </c>
      <c r="B65" t="s">
        <v>109</v>
      </c>
      <c r="C65">
        <v>4.6399999999999997</v>
      </c>
      <c r="D65">
        <v>54.911242603550299</v>
      </c>
      <c r="E65" t="s">
        <v>110</v>
      </c>
      <c r="F65">
        <v>84.5</v>
      </c>
      <c r="G65">
        <v>1.57</v>
      </c>
      <c r="H65">
        <v>1</v>
      </c>
      <c r="I65">
        <v>8833.2540740882105</v>
      </c>
      <c r="J65">
        <v>13868.2088963184</v>
      </c>
      <c r="L65" t="s">
        <v>204</v>
      </c>
      <c r="M65">
        <v>4.6399999999999997</v>
      </c>
      <c r="N65">
        <v>54.911242603550299</v>
      </c>
      <c r="O65" t="s">
        <v>204</v>
      </c>
      <c r="P65" t="s">
        <v>109</v>
      </c>
      <c r="Q65" t="s">
        <v>110</v>
      </c>
      <c r="R65">
        <v>84.5</v>
      </c>
      <c r="S65">
        <v>1.57</v>
      </c>
      <c r="T65">
        <v>1</v>
      </c>
      <c r="U65">
        <v>12</v>
      </c>
      <c r="V65">
        <v>8.8991177598772495E-2</v>
      </c>
      <c r="W65">
        <v>9.0145339709167303</v>
      </c>
      <c r="X65">
        <v>9.0145339709167306E-3</v>
      </c>
      <c r="Y65">
        <v>1.41528183343392E-2</v>
      </c>
      <c r="Z65">
        <v>1.41528183343392E-2</v>
      </c>
      <c r="AA65">
        <v>37835.351977195802</v>
      </c>
      <c r="AB65">
        <v>37835.351977195802</v>
      </c>
    </row>
    <row r="66" spans="1:28">
      <c r="A66" s="29" t="s">
        <v>205</v>
      </c>
      <c r="B66" t="s">
        <v>109</v>
      </c>
      <c r="C66">
        <v>9.2799999999999994</v>
      </c>
      <c r="D66">
        <v>70.839694656488504</v>
      </c>
      <c r="E66" t="s">
        <v>110</v>
      </c>
      <c r="F66">
        <v>131</v>
      </c>
      <c r="G66">
        <v>1.1599999999999999</v>
      </c>
      <c r="H66">
        <v>1.84</v>
      </c>
      <c r="I66">
        <v>17666.508148176399</v>
      </c>
      <c r="J66">
        <v>37707.3949914677</v>
      </c>
      <c r="L66" t="s">
        <v>205</v>
      </c>
      <c r="M66">
        <v>9.2799999999999994</v>
      </c>
      <c r="N66">
        <v>70.839694656488504</v>
      </c>
      <c r="O66" t="s">
        <v>205</v>
      </c>
      <c r="P66" t="s">
        <v>109</v>
      </c>
      <c r="Q66" t="s">
        <v>110</v>
      </c>
      <c r="R66">
        <v>131</v>
      </c>
      <c r="S66">
        <v>1.1599999999999999</v>
      </c>
      <c r="T66">
        <v>1.84</v>
      </c>
      <c r="U66">
        <v>0</v>
      </c>
      <c r="V66">
        <v>0.17798235519754499</v>
      </c>
      <c r="W66">
        <v>18.0290679418334</v>
      </c>
      <c r="X66">
        <v>1.8029067941833399E-2</v>
      </c>
      <c r="Y66">
        <v>2.0913718812526801E-2</v>
      </c>
      <c r="Z66">
        <v>3.8481242615049302E-2</v>
      </c>
      <c r="AA66">
        <v>102873.599057486</v>
      </c>
      <c r="AB66">
        <v>0</v>
      </c>
    </row>
    <row r="67" spans="1:28">
      <c r="A67" s="29" t="s">
        <v>206</v>
      </c>
      <c r="B67" t="s">
        <v>109</v>
      </c>
      <c r="C67">
        <v>0.19</v>
      </c>
      <c r="D67">
        <v>1.2459016393442599</v>
      </c>
      <c r="E67" t="s">
        <v>129</v>
      </c>
      <c r="F67">
        <v>152.5</v>
      </c>
      <c r="G67">
        <v>1.65</v>
      </c>
      <c r="H67">
        <v>1</v>
      </c>
      <c r="I67">
        <v>361.70652458550802</v>
      </c>
      <c r="J67">
        <v>596.815765566089</v>
      </c>
      <c r="L67" t="s">
        <v>206</v>
      </c>
      <c r="M67">
        <v>0.19</v>
      </c>
      <c r="N67">
        <v>1.2459016393442599</v>
      </c>
      <c r="O67" t="s">
        <v>206</v>
      </c>
      <c r="P67" t="s">
        <v>109</v>
      </c>
      <c r="Q67" t="s">
        <v>129</v>
      </c>
      <c r="R67">
        <v>152.5</v>
      </c>
      <c r="S67">
        <v>1.65</v>
      </c>
      <c r="T67">
        <v>1</v>
      </c>
      <c r="U67">
        <v>0</v>
      </c>
      <c r="V67">
        <v>3.6440352896049098E-3</v>
      </c>
      <c r="W67">
        <v>0.36912962380908998</v>
      </c>
      <c r="X67">
        <v>3.6912962380908999E-4</v>
      </c>
      <c r="Y67">
        <v>6.0906387928499905E-4</v>
      </c>
      <c r="Z67">
        <v>6.0906387928499905E-4</v>
      </c>
      <c r="AA67">
        <v>1628.2372673032701</v>
      </c>
      <c r="AB67">
        <v>0</v>
      </c>
    </row>
    <row r="68" spans="1:28">
      <c r="A68" s="29" t="s">
        <v>207</v>
      </c>
      <c r="B68" t="s">
        <v>155</v>
      </c>
      <c r="C68">
        <v>12.3</v>
      </c>
      <c r="D68">
        <v>47.674418604651102</v>
      </c>
      <c r="E68" t="s">
        <v>156</v>
      </c>
      <c r="F68">
        <v>258</v>
      </c>
      <c r="G68">
        <v>1.32</v>
      </c>
      <c r="H68">
        <v>1.0310299999999999</v>
      </c>
      <c r="I68">
        <v>25290.462513713199</v>
      </c>
      <c r="J68">
        <v>34419.2977464781</v>
      </c>
      <c r="L68" t="s">
        <v>207</v>
      </c>
      <c r="M68">
        <v>12.3</v>
      </c>
      <c r="N68">
        <v>47.674418604651102</v>
      </c>
      <c r="O68" t="s">
        <v>207</v>
      </c>
      <c r="P68" t="s">
        <v>155</v>
      </c>
      <c r="Q68" t="s">
        <v>156</v>
      </c>
      <c r="R68">
        <v>258</v>
      </c>
      <c r="S68">
        <v>1.32</v>
      </c>
      <c r="T68">
        <v>1.0310299999999999</v>
      </c>
      <c r="U68">
        <v>12</v>
      </c>
      <c r="V68">
        <v>0.23590333716915901</v>
      </c>
      <c r="W68">
        <v>25.8077486091635</v>
      </c>
      <c r="X68">
        <v>2.5807748609163499E-2</v>
      </c>
      <c r="Y68">
        <v>3.4066228164095901E-2</v>
      </c>
      <c r="Z68">
        <v>3.5123303224027798E-2</v>
      </c>
      <c r="AA68">
        <v>93896.671934135302</v>
      </c>
      <c r="AB68">
        <v>93896.671934135302</v>
      </c>
    </row>
    <row r="69" spans="1:28">
      <c r="A69" s="29" t="s">
        <v>208</v>
      </c>
      <c r="B69" t="s">
        <v>155</v>
      </c>
      <c r="C69">
        <v>25.23</v>
      </c>
      <c r="D69">
        <v>97.790697674418595</v>
      </c>
      <c r="E69" t="s">
        <v>156</v>
      </c>
      <c r="F69">
        <v>258</v>
      </c>
      <c r="G69">
        <v>1.32</v>
      </c>
      <c r="H69">
        <v>1.0310299999999999</v>
      </c>
      <c r="I69">
        <v>51876.290180567798</v>
      </c>
      <c r="J69">
        <v>70601.535133629499</v>
      </c>
      <c r="L69" t="s">
        <v>208</v>
      </c>
      <c r="M69">
        <v>25.23</v>
      </c>
      <c r="N69">
        <v>97.790697674418595</v>
      </c>
      <c r="O69" t="s">
        <v>208</v>
      </c>
      <c r="P69" t="s">
        <v>155</v>
      </c>
      <c r="Q69" t="s">
        <v>156</v>
      </c>
      <c r="R69">
        <v>258</v>
      </c>
      <c r="S69">
        <v>1.32</v>
      </c>
      <c r="T69">
        <v>1.0310299999999999</v>
      </c>
      <c r="U69">
        <v>12</v>
      </c>
      <c r="V69">
        <v>0.48388952819332498</v>
      </c>
      <c r="W69">
        <v>52.937357512942803</v>
      </c>
      <c r="X69">
        <v>5.2937357512942797E-2</v>
      </c>
      <c r="Y69">
        <v>6.9877311917084503E-2</v>
      </c>
      <c r="Z69">
        <v>7.2045604905871599E-2</v>
      </c>
      <c r="AA69">
        <v>192602.68560148199</v>
      </c>
      <c r="AB69">
        <v>192602.68560148199</v>
      </c>
    </row>
    <row r="70" spans="1:28">
      <c r="A70" s="29" t="s">
        <v>209</v>
      </c>
      <c r="B70" t="s">
        <v>109</v>
      </c>
      <c r="C70">
        <v>0.76</v>
      </c>
      <c r="D70">
        <v>5.8960434445306404</v>
      </c>
      <c r="E70" t="s">
        <v>110</v>
      </c>
      <c r="F70">
        <v>128.9</v>
      </c>
      <c r="G70">
        <v>1.1599999999999999</v>
      </c>
      <c r="H70">
        <v>1.02</v>
      </c>
      <c r="I70">
        <v>1446.82609834203</v>
      </c>
      <c r="J70">
        <v>1711.88463955829</v>
      </c>
      <c r="L70" t="s">
        <v>209</v>
      </c>
      <c r="M70">
        <v>0.76</v>
      </c>
      <c r="N70">
        <v>5.8960434445306404</v>
      </c>
      <c r="O70" t="s">
        <v>209</v>
      </c>
      <c r="P70" t="s">
        <v>109</v>
      </c>
      <c r="Q70" t="s">
        <v>110</v>
      </c>
      <c r="R70">
        <v>128.9</v>
      </c>
      <c r="S70">
        <v>1.1599999999999999</v>
      </c>
      <c r="T70">
        <v>1.02</v>
      </c>
      <c r="U70">
        <v>12</v>
      </c>
      <c r="V70">
        <v>1.4576141158419599E-2</v>
      </c>
      <c r="W70">
        <v>1.4765184952363599</v>
      </c>
      <c r="X70">
        <v>1.47651849523636E-3</v>
      </c>
      <c r="Y70">
        <v>1.71276145447417E-3</v>
      </c>
      <c r="Z70">
        <v>1.74701668356366E-3</v>
      </c>
      <c r="AA70">
        <v>4670.3765689048096</v>
      </c>
      <c r="AB70">
        <v>4670.3765689048096</v>
      </c>
    </row>
    <row r="71" spans="1:28">
      <c r="A71" s="29" t="s">
        <v>210</v>
      </c>
      <c r="B71" t="s">
        <v>109</v>
      </c>
      <c r="C71">
        <v>0.54</v>
      </c>
      <c r="D71">
        <v>5.5102040816326499</v>
      </c>
      <c r="E71" t="s">
        <v>119</v>
      </c>
      <c r="F71">
        <v>98</v>
      </c>
      <c r="G71">
        <v>1.71</v>
      </c>
      <c r="H71">
        <v>1</v>
      </c>
      <c r="I71">
        <v>1028.00801724302</v>
      </c>
      <c r="J71">
        <v>1757.8937094855701</v>
      </c>
      <c r="L71" t="s">
        <v>210</v>
      </c>
      <c r="M71">
        <v>0.54</v>
      </c>
      <c r="N71">
        <v>5.5102040816326499</v>
      </c>
      <c r="O71" t="s">
        <v>210</v>
      </c>
      <c r="P71" t="s">
        <v>109</v>
      </c>
      <c r="Q71" t="s">
        <v>119</v>
      </c>
      <c r="R71">
        <v>98</v>
      </c>
      <c r="S71">
        <v>1.71</v>
      </c>
      <c r="T71">
        <v>1</v>
      </c>
      <c r="U71">
        <v>1</v>
      </c>
      <c r="V71">
        <v>1.03567318757192E-2</v>
      </c>
      <c r="W71">
        <v>1.0491052466152999</v>
      </c>
      <c r="X71">
        <v>1.0491052466153001E-3</v>
      </c>
      <c r="Y71">
        <v>1.79396997171217E-3</v>
      </c>
      <c r="Z71">
        <v>1.79396997171217E-3</v>
      </c>
      <c r="AA71">
        <v>4795.8988600569201</v>
      </c>
      <c r="AB71">
        <v>399.65823833807701</v>
      </c>
    </row>
    <row r="72" spans="1:28">
      <c r="A72" s="29" t="s">
        <v>211</v>
      </c>
      <c r="B72" t="s">
        <v>131</v>
      </c>
      <c r="C72">
        <v>2.39</v>
      </c>
      <c r="D72">
        <v>64.594594594594597</v>
      </c>
      <c r="E72" t="s">
        <v>117</v>
      </c>
      <c r="F72">
        <v>37</v>
      </c>
      <c r="G72">
        <v>1.1599999999999999</v>
      </c>
      <c r="H72">
        <v>1</v>
      </c>
      <c r="I72">
        <v>3959.8325984315802</v>
      </c>
      <c r="J72">
        <v>4593.4058141806399</v>
      </c>
      <c r="L72" t="s">
        <v>211</v>
      </c>
      <c r="M72">
        <v>2.39</v>
      </c>
      <c r="N72">
        <v>64.594594594594597</v>
      </c>
      <c r="O72" t="s">
        <v>211</v>
      </c>
      <c r="P72" t="s">
        <v>131</v>
      </c>
      <c r="Q72" t="s">
        <v>117</v>
      </c>
      <c r="R72">
        <v>37</v>
      </c>
      <c r="S72">
        <v>1.1599999999999999</v>
      </c>
      <c r="T72">
        <v>1</v>
      </c>
      <c r="U72">
        <v>0</v>
      </c>
      <c r="V72">
        <v>4.5838128116609103E-2</v>
      </c>
      <c r="W72">
        <v>4.0378378400388897</v>
      </c>
      <c r="X72">
        <v>4.0378378400388899E-3</v>
      </c>
      <c r="Y72">
        <v>4.6838918944451203E-3</v>
      </c>
      <c r="Z72">
        <v>4.6838918944451203E-3</v>
      </c>
      <c r="AA72">
        <v>12521.654292663399</v>
      </c>
      <c r="AB72">
        <v>0</v>
      </c>
    </row>
    <row r="73" spans="1:28">
      <c r="A73" s="29" t="s">
        <v>212</v>
      </c>
      <c r="B73" t="s">
        <v>109</v>
      </c>
      <c r="C73">
        <v>0.26</v>
      </c>
      <c r="D73">
        <v>2.0296643247462902</v>
      </c>
      <c r="E73" t="s">
        <v>110</v>
      </c>
      <c r="F73">
        <v>128.1</v>
      </c>
      <c r="G73">
        <v>1.1599999999999999</v>
      </c>
      <c r="H73">
        <v>1.1299999999999999</v>
      </c>
      <c r="I73">
        <v>494.96682311701198</v>
      </c>
      <c r="J73">
        <v>648.80251174177897</v>
      </c>
      <c r="L73" t="s">
        <v>212</v>
      </c>
      <c r="M73">
        <v>0.26</v>
      </c>
      <c r="N73">
        <v>2.0296643247462902</v>
      </c>
      <c r="O73" t="s">
        <v>212</v>
      </c>
      <c r="P73" t="s">
        <v>109</v>
      </c>
      <c r="Q73" t="s">
        <v>110</v>
      </c>
      <c r="R73">
        <v>128.1</v>
      </c>
      <c r="S73">
        <v>1.1599999999999999</v>
      </c>
      <c r="T73">
        <v>1.1299999999999999</v>
      </c>
      <c r="U73">
        <v>12</v>
      </c>
      <c r="V73">
        <v>4.98657460682777E-3</v>
      </c>
      <c r="W73">
        <v>0.50512474837033405</v>
      </c>
      <c r="X73">
        <v>5.0512474837033404E-4</v>
      </c>
      <c r="Y73">
        <v>5.8594470810958705E-4</v>
      </c>
      <c r="Z73">
        <v>6.6211752016383403E-4</v>
      </c>
      <c r="AA73">
        <v>1770.06789982486</v>
      </c>
      <c r="AB73">
        <v>1770.06789982486</v>
      </c>
    </row>
    <row r="74" spans="1:28">
      <c r="A74" s="29" t="s">
        <v>213</v>
      </c>
      <c r="B74" t="s">
        <v>109</v>
      </c>
      <c r="C74">
        <v>1.37</v>
      </c>
      <c r="D74">
        <v>8.2530120481927707</v>
      </c>
      <c r="E74" t="s">
        <v>119</v>
      </c>
      <c r="F74">
        <v>166</v>
      </c>
      <c r="G74">
        <v>1.4</v>
      </c>
      <c r="H74">
        <v>1</v>
      </c>
      <c r="I74">
        <v>2608.0944141165601</v>
      </c>
      <c r="J74">
        <v>3651.3321797631802</v>
      </c>
      <c r="L74" t="s">
        <v>213</v>
      </c>
      <c r="M74">
        <v>1.37</v>
      </c>
      <c r="N74">
        <v>8.2530120481927707</v>
      </c>
      <c r="O74" t="s">
        <v>213</v>
      </c>
      <c r="P74" t="s">
        <v>109</v>
      </c>
      <c r="Q74" t="s">
        <v>119</v>
      </c>
      <c r="R74">
        <v>166</v>
      </c>
      <c r="S74">
        <v>1.4</v>
      </c>
      <c r="T74">
        <v>1</v>
      </c>
      <c r="U74">
        <v>5</v>
      </c>
      <c r="V74">
        <v>2.6275412351361702E-2</v>
      </c>
      <c r="W74">
        <v>2.6616188664129101</v>
      </c>
      <c r="X74">
        <v>2.6616188664129099E-3</v>
      </c>
      <c r="Y74">
        <v>3.7262664129780799E-3</v>
      </c>
      <c r="Z74">
        <v>3.7262664129780799E-3</v>
      </c>
      <c r="AA74">
        <v>9961.5919575364696</v>
      </c>
      <c r="AB74">
        <v>4150.6633156401904</v>
      </c>
    </row>
    <row r="75" spans="1:28">
      <c r="A75" s="29" t="s">
        <v>214</v>
      </c>
      <c r="B75" t="s">
        <v>109</v>
      </c>
      <c r="C75">
        <v>0.28999999999999998</v>
      </c>
      <c r="D75">
        <v>3.2293986636971002</v>
      </c>
      <c r="E75" t="s">
        <v>110</v>
      </c>
      <c r="F75">
        <v>89.8</v>
      </c>
      <c r="G75">
        <v>1.1599999999999999</v>
      </c>
      <c r="H75">
        <v>0.74</v>
      </c>
      <c r="I75">
        <v>552.07837963051304</v>
      </c>
      <c r="J75">
        <v>473.90408107483199</v>
      </c>
      <c r="L75" t="s">
        <v>214</v>
      </c>
      <c r="M75">
        <v>0.28999999999999998</v>
      </c>
      <c r="N75">
        <v>3.2293986636971002</v>
      </c>
      <c r="O75" t="s">
        <v>214</v>
      </c>
      <c r="P75" t="s">
        <v>109</v>
      </c>
      <c r="Q75" t="s">
        <v>110</v>
      </c>
      <c r="R75">
        <v>89.8</v>
      </c>
      <c r="S75">
        <v>1.1599999999999999</v>
      </c>
      <c r="T75">
        <v>0.74</v>
      </c>
      <c r="U75">
        <v>12</v>
      </c>
      <c r="V75">
        <v>5.56194859992328E-3</v>
      </c>
      <c r="W75">
        <v>0.56340837318229497</v>
      </c>
      <c r="X75">
        <v>5.6340837318229501E-4</v>
      </c>
      <c r="Y75">
        <v>6.5355371289146295E-4</v>
      </c>
      <c r="Z75">
        <v>4.8362974753968203E-4</v>
      </c>
      <c r="AA75">
        <v>1292.9086838067201</v>
      </c>
      <c r="AB75">
        <v>1292.9086838067201</v>
      </c>
    </row>
    <row r="76" spans="1:28">
      <c r="A76" s="29" t="s">
        <v>215</v>
      </c>
      <c r="B76" t="s">
        <v>109</v>
      </c>
      <c r="C76">
        <v>0.18</v>
      </c>
      <c r="D76">
        <v>2.3498694516971201</v>
      </c>
      <c r="E76" t="s">
        <v>110</v>
      </c>
      <c r="F76">
        <v>76.599999999999994</v>
      </c>
      <c r="G76">
        <v>1.46</v>
      </c>
      <c r="H76">
        <v>1</v>
      </c>
      <c r="I76">
        <v>342.66933908100799</v>
      </c>
      <c r="J76">
        <v>500.29723505827201</v>
      </c>
      <c r="L76" t="s">
        <v>215</v>
      </c>
      <c r="M76">
        <v>0.18</v>
      </c>
      <c r="N76">
        <v>2.3498694516971201</v>
      </c>
      <c r="O76" t="s">
        <v>215</v>
      </c>
      <c r="P76" t="s">
        <v>109</v>
      </c>
      <c r="Q76" t="s">
        <v>110</v>
      </c>
      <c r="R76">
        <v>76.599999999999994</v>
      </c>
      <c r="S76">
        <v>1.46</v>
      </c>
      <c r="T76">
        <v>1</v>
      </c>
      <c r="U76">
        <v>2</v>
      </c>
      <c r="V76">
        <v>3.4522439585730701E-3</v>
      </c>
      <c r="W76">
        <v>0.34970174887176902</v>
      </c>
      <c r="X76">
        <v>3.4970174887176902E-4</v>
      </c>
      <c r="Y76">
        <v>5.1056455335278398E-4</v>
      </c>
      <c r="Z76">
        <v>5.1056455335278398E-4</v>
      </c>
      <c r="AA76">
        <v>1364.9146853183399</v>
      </c>
      <c r="AB76">
        <v>227.48578088638999</v>
      </c>
    </row>
    <row r="77" spans="1:28">
      <c r="A77" s="29" t="s">
        <v>216</v>
      </c>
      <c r="B77" t="s">
        <v>109</v>
      </c>
      <c r="C77">
        <v>0.6</v>
      </c>
      <c r="D77">
        <v>7.88436268068331</v>
      </c>
      <c r="E77" t="s">
        <v>110</v>
      </c>
      <c r="F77">
        <v>76.099999999999994</v>
      </c>
      <c r="G77">
        <v>1.23</v>
      </c>
      <c r="H77">
        <v>1.0900000000000001</v>
      </c>
      <c r="I77">
        <v>1142.23113027002</v>
      </c>
      <c r="J77">
        <v>1531.38927635302</v>
      </c>
      <c r="L77" t="s">
        <v>216</v>
      </c>
      <c r="M77">
        <v>0.6</v>
      </c>
      <c r="N77">
        <v>7.88436268068331</v>
      </c>
      <c r="O77" t="s">
        <v>216</v>
      </c>
      <c r="P77" t="s">
        <v>109</v>
      </c>
      <c r="Q77" t="s">
        <v>110</v>
      </c>
      <c r="R77">
        <v>76.099999999999994</v>
      </c>
      <c r="S77">
        <v>1.23</v>
      </c>
      <c r="T77">
        <v>1.0900000000000001</v>
      </c>
      <c r="U77">
        <v>12</v>
      </c>
      <c r="V77">
        <v>1.15074798619102E-2</v>
      </c>
      <c r="W77">
        <v>1.16567249623923</v>
      </c>
      <c r="X77">
        <v>1.16567249623923E-3</v>
      </c>
      <c r="Y77">
        <v>1.4337771703742501E-3</v>
      </c>
      <c r="Z77">
        <v>1.56281711570793E-3</v>
      </c>
      <c r="AA77">
        <v>4177.9477593751199</v>
      </c>
      <c r="AB77">
        <v>4177.9477593751199</v>
      </c>
    </row>
    <row r="78" spans="1:28">
      <c r="A78" s="29" t="s">
        <v>217</v>
      </c>
      <c r="B78" t="s">
        <v>109</v>
      </c>
      <c r="C78">
        <v>2.15</v>
      </c>
      <c r="D78">
        <v>36.134453781512597</v>
      </c>
      <c r="E78" t="s">
        <v>218</v>
      </c>
      <c r="F78">
        <v>59.5</v>
      </c>
      <c r="G78">
        <v>1.5</v>
      </c>
      <c r="H78">
        <v>1</v>
      </c>
      <c r="I78">
        <v>4092.9948834675902</v>
      </c>
      <c r="J78">
        <v>6139.4923252013896</v>
      </c>
      <c r="L78" t="s">
        <v>217</v>
      </c>
      <c r="M78">
        <v>2.15</v>
      </c>
      <c r="N78">
        <v>36.134453781512597</v>
      </c>
      <c r="O78" t="s">
        <v>217</v>
      </c>
      <c r="P78" t="s">
        <v>109</v>
      </c>
      <c r="Q78" t="s">
        <v>218</v>
      </c>
      <c r="R78">
        <v>59.5</v>
      </c>
      <c r="S78">
        <v>1.5</v>
      </c>
      <c r="T78">
        <v>1</v>
      </c>
      <c r="U78">
        <v>8</v>
      </c>
      <c r="V78">
        <v>4.1235136171845002E-2</v>
      </c>
      <c r="W78">
        <v>4.1769931115239096</v>
      </c>
      <c r="X78">
        <v>4.1769931115239103E-3</v>
      </c>
      <c r="Y78">
        <v>6.2654896672858697E-3</v>
      </c>
      <c r="Z78">
        <v>6.2654896672858697E-3</v>
      </c>
      <c r="AA78">
        <v>16749.8092091006</v>
      </c>
      <c r="AB78">
        <v>11166.539472733701</v>
      </c>
    </row>
    <row r="79" spans="1:28">
      <c r="A79" s="29" t="s">
        <v>219</v>
      </c>
      <c r="B79" t="s">
        <v>109</v>
      </c>
      <c r="C79">
        <v>0.5</v>
      </c>
      <c r="D79">
        <v>3.7850113550340598</v>
      </c>
      <c r="E79" t="s">
        <v>110</v>
      </c>
      <c r="F79">
        <v>132.1</v>
      </c>
      <c r="G79">
        <v>1.1599999999999999</v>
      </c>
      <c r="H79">
        <v>1.7</v>
      </c>
      <c r="I79">
        <v>951.859275225023</v>
      </c>
      <c r="J79">
        <v>1877.0664907437399</v>
      </c>
      <c r="L79" t="s">
        <v>219</v>
      </c>
      <c r="M79">
        <v>0.5</v>
      </c>
      <c r="N79">
        <v>3.7850113550340598</v>
      </c>
      <c r="O79" t="s">
        <v>219</v>
      </c>
      <c r="P79" t="s">
        <v>109</v>
      </c>
      <c r="Q79" t="s">
        <v>110</v>
      </c>
      <c r="R79">
        <v>132.1</v>
      </c>
      <c r="S79">
        <v>1.1599999999999999</v>
      </c>
      <c r="T79">
        <v>1.7</v>
      </c>
      <c r="U79">
        <v>0</v>
      </c>
      <c r="V79">
        <v>9.5895665515918597E-3</v>
      </c>
      <c r="W79">
        <v>0.97139374686602697</v>
      </c>
      <c r="X79">
        <v>9.7139374686602701E-4</v>
      </c>
      <c r="Y79">
        <v>1.12681674636459E-3</v>
      </c>
      <c r="Z79">
        <v>1.9155884688198E-3</v>
      </c>
      <c r="AA79">
        <v>5121.0269395886098</v>
      </c>
      <c r="AB79">
        <v>0</v>
      </c>
    </row>
    <row r="80" spans="1:28">
      <c r="A80" s="29" t="s">
        <v>220</v>
      </c>
      <c r="B80" t="s">
        <v>109</v>
      </c>
      <c r="C80">
        <v>0.57999999999999996</v>
      </c>
      <c r="D80">
        <v>5.6310679611650398</v>
      </c>
      <c r="E80" t="s">
        <v>110</v>
      </c>
      <c r="F80">
        <v>103</v>
      </c>
      <c r="G80">
        <v>1.1599999999999999</v>
      </c>
      <c r="H80">
        <v>1.72</v>
      </c>
      <c r="I80">
        <v>1104.1567592610199</v>
      </c>
      <c r="J80">
        <v>2203.0135660776</v>
      </c>
      <c r="L80" t="s">
        <v>220</v>
      </c>
      <c r="M80">
        <v>0.57999999999999996</v>
      </c>
      <c r="N80">
        <v>5.6310679611650398</v>
      </c>
      <c r="O80" t="s">
        <v>220</v>
      </c>
      <c r="P80" t="s">
        <v>109</v>
      </c>
      <c r="Q80" t="s">
        <v>110</v>
      </c>
      <c r="R80">
        <v>103</v>
      </c>
      <c r="S80">
        <v>1.1599999999999999</v>
      </c>
      <c r="T80">
        <v>1.72</v>
      </c>
      <c r="U80">
        <v>0</v>
      </c>
      <c r="V80">
        <v>1.1123897199846499E-2</v>
      </c>
      <c r="W80">
        <v>1.1268167463645899</v>
      </c>
      <c r="X80">
        <v>1.12681674636459E-3</v>
      </c>
      <c r="Y80">
        <v>1.30710742578292E-3</v>
      </c>
      <c r="Z80">
        <v>2.2482247723466298E-3</v>
      </c>
      <c r="AA80">
        <v>6010.2782058042303</v>
      </c>
      <c r="AB80">
        <v>0</v>
      </c>
    </row>
    <row r="81" spans="1:28">
      <c r="A81" s="29" t="s">
        <v>221</v>
      </c>
      <c r="B81" t="s">
        <v>109</v>
      </c>
      <c r="C81">
        <v>1.0900000000000001</v>
      </c>
      <c r="D81">
        <v>13.308913308913301</v>
      </c>
      <c r="E81" t="s">
        <v>110</v>
      </c>
      <c r="F81">
        <v>81.900000000000006</v>
      </c>
      <c r="G81">
        <v>1.8</v>
      </c>
      <c r="H81">
        <v>1</v>
      </c>
      <c r="I81">
        <v>2075.0532199905501</v>
      </c>
      <c r="J81">
        <v>3735.0957959829898</v>
      </c>
      <c r="L81" t="s">
        <v>221</v>
      </c>
      <c r="M81">
        <v>1.0900000000000001</v>
      </c>
      <c r="N81">
        <v>13.308913308913301</v>
      </c>
      <c r="O81" t="s">
        <v>221</v>
      </c>
      <c r="P81" t="s">
        <v>109</v>
      </c>
      <c r="Q81" t="s">
        <v>110</v>
      </c>
      <c r="R81">
        <v>81.900000000000006</v>
      </c>
      <c r="S81">
        <v>1.8</v>
      </c>
      <c r="T81">
        <v>1</v>
      </c>
      <c r="U81">
        <v>0</v>
      </c>
      <c r="V81">
        <v>2.0905255082470198E-2</v>
      </c>
      <c r="W81">
        <v>2.11763836816794</v>
      </c>
      <c r="X81">
        <v>2.11763836816794E-3</v>
      </c>
      <c r="Y81">
        <v>3.8117490627022901E-3</v>
      </c>
      <c r="Z81">
        <v>3.8117490627022901E-3</v>
      </c>
      <c r="AA81">
        <v>10190.1164862807</v>
      </c>
      <c r="AB81">
        <v>0</v>
      </c>
    </row>
    <row r="82" spans="1:28">
      <c r="A82" s="29" t="s">
        <v>222</v>
      </c>
      <c r="B82" t="s">
        <v>109</v>
      </c>
      <c r="C82">
        <v>0.55000000000000004</v>
      </c>
      <c r="D82">
        <v>8.3333333333333304</v>
      </c>
      <c r="E82" t="s">
        <v>223</v>
      </c>
      <c r="F82">
        <v>66</v>
      </c>
      <c r="G82">
        <v>1.38</v>
      </c>
      <c r="H82">
        <v>1</v>
      </c>
      <c r="I82">
        <v>1047.0452027475201</v>
      </c>
      <c r="J82">
        <v>1444.9223797915799</v>
      </c>
      <c r="L82" t="s">
        <v>222</v>
      </c>
      <c r="M82">
        <v>0.55000000000000004</v>
      </c>
      <c r="N82">
        <v>8.3333333333333304</v>
      </c>
      <c r="O82" t="s">
        <v>222</v>
      </c>
      <c r="P82" t="s">
        <v>109</v>
      </c>
      <c r="Q82" t="s">
        <v>223</v>
      </c>
      <c r="R82">
        <v>66</v>
      </c>
      <c r="S82">
        <v>1.38</v>
      </c>
      <c r="T82">
        <v>1</v>
      </c>
      <c r="U82">
        <v>2</v>
      </c>
      <c r="V82">
        <v>1.0548523206751001E-2</v>
      </c>
      <c r="W82">
        <v>1.0685331215526299</v>
      </c>
      <c r="X82">
        <v>1.0685331215526299E-3</v>
      </c>
      <c r="Y82">
        <v>1.47457570774262E-3</v>
      </c>
      <c r="Z82">
        <v>1.47457570774262E-3</v>
      </c>
      <c r="AA82">
        <v>3942.0481208395099</v>
      </c>
      <c r="AB82">
        <v>657.00802013991802</v>
      </c>
    </row>
    <row r="83" spans="1:28">
      <c r="A83" s="29" t="s">
        <v>224</v>
      </c>
      <c r="B83" t="s">
        <v>131</v>
      </c>
      <c r="C83">
        <v>8.83</v>
      </c>
      <c r="D83">
        <v>98.1111111111111</v>
      </c>
      <c r="E83" t="s">
        <v>139</v>
      </c>
      <c r="F83">
        <v>90</v>
      </c>
      <c r="G83">
        <v>1.46</v>
      </c>
      <c r="H83">
        <v>1.37</v>
      </c>
      <c r="I83">
        <v>14629.841775795299</v>
      </c>
      <c r="J83">
        <v>29262.6095199458</v>
      </c>
      <c r="L83" t="s">
        <v>224</v>
      </c>
      <c r="M83">
        <v>8.83</v>
      </c>
      <c r="N83">
        <v>98.1111111111111</v>
      </c>
      <c r="O83" t="s">
        <v>224</v>
      </c>
      <c r="P83" t="s">
        <v>131</v>
      </c>
      <c r="Q83" t="s">
        <v>139</v>
      </c>
      <c r="R83">
        <v>90</v>
      </c>
      <c r="S83">
        <v>1.46</v>
      </c>
      <c r="T83">
        <v>1.37</v>
      </c>
      <c r="U83">
        <v>12</v>
      </c>
      <c r="V83">
        <v>0.16935174530111199</v>
      </c>
      <c r="W83">
        <v>14.9180368734491</v>
      </c>
      <c r="X83">
        <v>1.49180368734491E-2</v>
      </c>
      <c r="Y83">
        <v>2.1780333835235699E-2</v>
      </c>
      <c r="Z83">
        <v>2.9839057354272901E-2</v>
      </c>
      <c r="AA83">
        <v>79770.064943701494</v>
      </c>
      <c r="AB83">
        <v>79770.064943701494</v>
      </c>
    </row>
    <row r="84" spans="1:28">
      <c r="A84" s="29" t="s">
        <v>225</v>
      </c>
      <c r="B84" t="s">
        <v>176</v>
      </c>
      <c r="C84">
        <v>0.26</v>
      </c>
      <c r="D84">
        <v>13</v>
      </c>
      <c r="E84" t="s">
        <v>226</v>
      </c>
      <c r="F84">
        <v>20</v>
      </c>
      <c r="G84">
        <v>1.52</v>
      </c>
      <c r="H84">
        <v>1.6</v>
      </c>
      <c r="I84">
        <v>260</v>
      </c>
      <c r="J84">
        <v>632.32000000000005</v>
      </c>
      <c r="L84" t="s">
        <v>225</v>
      </c>
      <c r="M84">
        <v>0.26</v>
      </c>
      <c r="N84">
        <v>13</v>
      </c>
      <c r="O84" t="s">
        <v>225</v>
      </c>
      <c r="P84" t="s">
        <v>176</v>
      </c>
      <c r="Q84" t="s">
        <v>226</v>
      </c>
      <c r="R84">
        <v>20</v>
      </c>
      <c r="S84">
        <v>1.52</v>
      </c>
      <c r="T84">
        <v>1.6</v>
      </c>
      <c r="U84">
        <v>12</v>
      </c>
      <c r="V84">
        <v>4.98657460682777E-3</v>
      </c>
      <c r="W84">
        <v>0.26</v>
      </c>
      <c r="X84">
        <v>2.5999999999999998E-4</v>
      </c>
      <c r="Y84">
        <v>3.9520000000000001E-4</v>
      </c>
      <c r="Z84">
        <v>6.3232000000000002E-4</v>
      </c>
      <c r="AA84">
        <v>1690.40887808</v>
      </c>
      <c r="AB84">
        <v>1690.40887808</v>
      </c>
    </row>
    <row r="85" spans="1:28">
      <c r="A85" s="29" t="s">
        <v>227</v>
      </c>
      <c r="B85" t="s">
        <v>109</v>
      </c>
      <c r="C85">
        <v>6.07</v>
      </c>
      <c r="D85">
        <v>63.097713097713097</v>
      </c>
      <c r="E85" t="s">
        <v>110</v>
      </c>
      <c r="F85">
        <v>96.2</v>
      </c>
      <c r="G85">
        <v>1.71</v>
      </c>
      <c r="H85">
        <v>1.7</v>
      </c>
      <c r="I85">
        <v>11555.571601231701</v>
      </c>
      <c r="J85">
        <v>33592.046644780698</v>
      </c>
      <c r="L85" t="s">
        <v>227</v>
      </c>
      <c r="M85">
        <v>6.07</v>
      </c>
      <c r="N85">
        <v>63.097713097713097</v>
      </c>
      <c r="O85" t="s">
        <v>227</v>
      </c>
      <c r="P85" t="s">
        <v>109</v>
      </c>
      <c r="Q85" t="s">
        <v>110</v>
      </c>
      <c r="R85">
        <v>96.2</v>
      </c>
      <c r="S85">
        <v>1.71</v>
      </c>
      <c r="T85">
        <v>1.7</v>
      </c>
      <c r="U85">
        <v>12</v>
      </c>
      <c r="V85">
        <v>0.116417337936325</v>
      </c>
      <c r="W85">
        <v>11.7927200869535</v>
      </c>
      <c r="X85">
        <v>1.17927200869535E-2</v>
      </c>
      <c r="Y85">
        <v>2.0165551348690601E-2</v>
      </c>
      <c r="Z85">
        <v>3.4281437292773997E-2</v>
      </c>
      <c r="AA85">
        <v>91646.074698013705</v>
      </c>
      <c r="AB85">
        <v>91646.074698013705</v>
      </c>
    </row>
    <row r="86" spans="1:28">
      <c r="A86" s="29" t="s">
        <v>228</v>
      </c>
      <c r="B86" t="s">
        <v>109</v>
      </c>
      <c r="C86">
        <v>0.67</v>
      </c>
      <c r="D86">
        <v>9.5305832147937402</v>
      </c>
      <c r="E86" t="s">
        <v>110</v>
      </c>
      <c r="F86">
        <v>70.3</v>
      </c>
      <c r="G86">
        <v>1.68</v>
      </c>
      <c r="H86">
        <v>1</v>
      </c>
      <c r="I86">
        <v>1275.49142880153</v>
      </c>
      <c r="J86">
        <v>2142.8256003865699</v>
      </c>
      <c r="L86" t="s">
        <v>228</v>
      </c>
      <c r="M86">
        <v>0.67</v>
      </c>
      <c r="N86">
        <v>9.5305832147937402</v>
      </c>
      <c r="O86" t="s">
        <v>228</v>
      </c>
      <c r="P86" t="s">
        <v>109</v>
      </c>
      <c r="Q86" t="s">
        <v>110</v>
      </c>
      <c r="R86">
        <v>70.3</v>
      </c>
      <c r="S86">
        <v>1.68</v>
      </c>
      <c r="T86">
        <v>1</v>
      </c>
      <c r="U86">
        <v>0</v>
      </c>
      <c r="V86">
        <v>1.28500191791331E-2</v>
      </c>
      <c r="W86">
        <v>1.30166762080047</v>
      </c>
      <c r="X86">
        <v>1.3016676208004699E-3</v>
      </c>
      <c r="Y86">
        <v>2.1868016029447999E-3</v>
      </c>
      <c r="Z86">
        <v>2.1868016029447999E-3</v>
      </c>
      <c r="AA86">
        <v>5846.07294442286</v>
      </c>
      <c r="AB86">
        <v>0</v>
      </c>
    </row>
    <row r="87" spans="1:28">
      <c r="A87" s="29" t="s">
        <v>229</v>
      </c>
      <c r="B87" t="s">
        <v>109</v>
      </c>
      <c r="C87">
        <v>11.81</v>
      </c>
      <c r="D87">
        <v>149.11616161616101</v>
      </c>
      <c r="E87" t="s">
        <v>110</v>
      </c>
      <c r="F87">
        <v>79.2</v>
      </c>
      <c r="G87">
        <v>1.71</v>
      </c>
      <c r="H87">
        <v>1</v>
      </c>
      <c r="I87">
        <v>22482.916080815001</v>
      </c>
      <c r="J87">
        <v>38445.786498193702</v>
      </c>
      <c r="L87" t="s">
        <v>229</v>
      </c>
      <c r="M87">
        <v>11.81</v>
      </c>
      <c r="N87">
        <v>149.11616161616101</v>
      </c>
      <c r="O87" t="s">
        <v>229</v>
      </c>
      <c r="P87" t="s">
        <v>109</v>
      </c>
      <c r="Q87" t="s">
        <v>110</v>
      </c>
      <c r="R87">
        <v>79.2</v>
      </c>
      <c r="S87">
        <v>1.71</v>
      </c>
      <c r="T87">
        <v>1</v>
      </c>
      <c r="U87">
        <v>12</v>
      </c>
      <c r="V87">
        <v>0.226505561948599</v>
      </c>
      <c r="W87">
        <v>22.944320300975502</v>
      </c>
      <c r="X87">
        <v>2.2944320300975499E-2</v>
      </c>
      <c r="Y87">
        <v>3.92347877146682E-2</v>
      </c>
      <c r="Z87">
        <v>3.92347877146682E-2</v>
      </c>
      <c r="AA87">
        <v>104888.084328282</v>
      </c>
      <c r="AB87">
        <v>104888.084328282</v>
      </c>
    </row>
    <row r="88" spans="1:28">
      <c r="A88" s="29" t="s">
        <v>230</v>
      </c>
      <c r="B88" t="s">
        <v>155</v>
      </c>
      <c r="C88">
        <v>0.05</v>
      </c>
      <c r="D88">
        <v>2</v>
      </c>
      <c r="E88" t="s">
        <v>231</v>
      </c>
      <c r="F88">
        <v>25</v>
      </c>
      <c r="G88">
        <v>1.32</v>
      </c>
      <c r="H88">
        <v>9.3729999999999993</v>
      </c>
      <c r="I88">
        <v>102.806758185826</v>
      </c>
      <c r="J88">
        <v>1271.9622227079799</v>
      </c>
      <c r="L88" t="s">
        <v>230</v>
      </c>
      <c r="M88">
        <v>0.05</v>
      </c>
      <c r="N88">
        <v>2</v>
      </c>
      <c r="O88" t="s">
        <v>230</v>
      </c>
      <c r="P88" t="s">
        <v>155</v>
      </c>
      <c r="Q88" t="s">
        <v>231</v>
      </c>
      <c r="R88">
        <v>25</v>
      </c>
      <c r="S88">
        <v>1.32</v>
      </c>
      <c r="T88">
        <v>9.3729999999999993</v>
      </c>
      <c r="U88">
        <v>12</v>
      </c>
      <c r="V88">
        <v>9.5895665515918597E-4</v>
      </c>
      <c r="W88">
        <v>0.10490954719172101</v>
      </c>
      <c r="X88">
        <v>1.0490954719172101E-4</v>
      </c>
      <c r="Y88">
        <v>1.3848060229307201E-4</v>
      </c>
      <c r="Z88">
        <v>1.2979786852929699E-3</v>
      </c>
      <c r="AA88">
        <v>3469.9435304558501</v>
      </c>
      <c r="AB88">
        <v>3469.9435304558501</v>
      </c>
    </row>
    <row r="89" spans="1:28">
      <c r="A89" s="29" t="s">
        <v>232</v>
      </c>
      <c r="B89" t="s">
        <v>155</v>
      </c>
      <c r="C89">
        <v>0.66</v>
      </c>
      <c r="D89">
        <v>26.4</v>
      </c>
      <c r="E89" t="s">
        <v>231</v>
      </c>
      <c r="F89">
        <v>25</v>
      </c>
      <c r="G89">
        <v>1.32</v>
      </c>
      <c r="H89">
        <v>8.9980799999999999</v>
      </c>
      <c r="I89">
        <v>1357.0492080529</v>
      </c>
      <c r="J89">
        <v>16118.305286155601</v>
      </c>
      <c r="L89" t="s">
        <v>232</v>
      </c>
      <c r="M89">
        <v>0.66</v>
      </c>
      <c r="N89">
        <v>26.4</v>
      </c>
      <c r="O89" t="s">
        <v>232</v>
      </c>
      <c r="P89" t="s">
        <v>155</v>
      </c>
      <c r="Q89" t="s">
        <v>231</v>
      </c>
      <c r="R89">
        <v>25</v>
      </c>
      <c r="S89">
        <v>1.32</v>
      </c>
      <c r="T89">
        <v>8.9980799999999999</v>
      </c>
      <c r="U89">
        <v>12</v>
      </c>
      <c r="V89">
        <v>1.26582278481012E-2</v>
      </c>
      <c r="W89">
        <v>1.38480602293072</v>
      </c>
      <c r="X89">
        <v>1.38480602293072E-3</v>
      </c>
      <c r="Y89">
        <v>1.8279439502685601E-3</v>
      </c>
      <c r="Z89">
        <v>1.6447985900032502E-2</v>
      </c>
      <c r="AA89">
        <v>43971.124417936502</v>
      </c>
      <c r="AB89">
        <v>43971.124417936502</v>
      </c>
    </row>
    <row r="90" spans="1:28">
      <c r="A90" s="29" t="s">
        <v>233</v>
      </c>
      <c r="B90" t="s">
        <v>155</v>
      </c>
      <c r="C90">
        <v>1.64</v>
      </c>
      <c r="D90">
        <v>32.799999999999997</v>
      </c>
      <c r="E90" t="s">
        <v>166</v>
      </c>
      <c r="F90">
        <v>50</v>
      </c>
      <c r="G90">
        <v>1.19</v>
      </c>
      <c r="H90">
        <v>5.71753</v>
      </c>
      <c r="I90">
        <v>3372.0616684950901</v>
      </c>
      <c r="J90">
        <v>22943.0378642502</v>
      </c>
      <c r="L90" t="s">
        <v>233</v>
      </c>
      <c r="M90">
        <v>1.64</v>
      </c>
      <c r="N90">
        <v>32.799999999999997</v>
      </c>
      <c r="O90" t="s">
        <v>233</v>
      </c>
      <c r="P90" t="s">
        <v>155</v>
      </c>
      <c r="Q90" t="s">
        <v>166</v>
      </c>
      <c r="R90">
        <v>50</v>
      </c>
      <c r="S90">
        <v>1.19</v>
      </c>
      <c r="T90">
        <v>5.71753</v>
      </c>
      <c r="U90">
        <v>12</v>
      </c>
      <c r="V90">
        <v>3.1453778289221301E-2</v>
      </c>
      <c r="W90">
        <v>3.4410331478884699</v>
      </c>
      <c r="X90">
        <v>3.4410331478884702E-3</v>
      </c>
      <c r="Y90">
        <v>4.0948294459872796E-3</v>
      </c>
      <c r="Z90">
        <v>2.34123102023156E-2</v>
      </c>
      <c r="AA90">
        <v>62589.159005499401</v>
      </c>
      <c r="AB90">
        <v>62589.159005499401</v>
      </c>
    </row>
    <row r="91" spans="1:28">
      <c r="A91" s="29" t="s">
        <v>234</v>
      </c>
      <c r="B91" t="s">
        <v>131</v>
      </c>
      <c r="C91">
        <v>2.1800000000000002</v>
      </c>
      <c r="D91">
        <v>24.2222222222222</v>
      </c>
      <c r="E91" t="s">
        <v>139</v>
      </c>
      <c r="F91">
        <v>90</v>
      </c>
      <c r="I91">
        <v>3611.89751656102</v>
      </c>
      <c r="L91" t="s">
        <v>234</v>
      </c>
      <c r="M91">
        <v>2.1800000000000002</v>
      </c>
      <c r="N91">
        <v>24.2222222222222</v>
      </c>
      <c r="O91" t="s">
        <v>234</v>
      </c>
      <c r="P91" t="s">
        <v>131</v>
      </c>
      <c r="Q91" t="s">
        <v>139</v>
      </c>
      <c r="R91">
        <v>90</v>
      </c>
      <c r="V91">
        <v>4.1810510164940501E-2</v>
      </c>
      <c r="W91">
        <v>3.6830487411233399</v>
      </c>
      <c r="X91">
        <v>3.6830487411233402E-3</v>
      </c>
    </row>
    <row r="92" spans="1:28">
      <c r="A92" s="29" t="s">
        <v>235</v>
      </c>
      <c r="B92" t="s">
        <v>109</v>
      </c>
      <c r="C92">
        <v>1.7</v>
      </c>
      <c r="D92">
        <v>28.4757118927973</v>
      </c>
      <c r="E92" t="s">
        <v>110</v>
      </c>
      <c r="F92">
        <v>59.7</v>
      </c>
      <c r="G92">
        <v>1.61</v>
      </c>
      <c r="H92">
        <v>1</v>
      </c>
      <c r="I92">
        <v>3236.3215357650702</v>
      </c>
      <c r="J92">
        <v>5210.4776725817701</v>
      </c>
      <c r="L92" t="s">
        <v>235</v>
      </c>
      <c r="M92">
        <v>1.7</v>
      </c>
      <c r="N92">
        <v>28.4757118927973</v>
      </c>
      <c r="O92" t="s">
        <v>235</v>
      </c>
      <c r="P92" t="s">
        <v>109</v>
      </c>
      <c r="Q92" t="s">
        <v>110</v>
      </c>
      <c r="R92">
        <v>59.7</v>
      </c>
      <c r="S92">
        <v>1.61</v>
      </c>
      <c r="T92">
        <v>1</v>
      </c>
      <c r="U92">
        <v>9</v>
      </c>
      <c r="V92">
        <v>3.2604526275412299E-2</v>
      </c>
      <c r="W92">
        <v>3.3027387393444898</v>
      </c>
      <c r="X92">
        <v>3.3027387393444901E-3</v>
      </c>
      <c r="Y92">
        <v>5.3174093703446303E-3</v>
      </c>
      <c r="Z92">
        <v>5.3174093703446303E-3</v>
      </c>
      <c r="AA92">
        <v>14215.2644357546</v>
      </c>
      <c r="AB92">
        <v>10661.4483268159</v>
      </c>
    </row>
    <row r="93" spans="1:28">
      <c r="A93" s="29" t="s">
        <v>236</v>
      </c>
      <c r="B93" t="s">
        <v>109</v>
      </c>
      <c r="C93">
        <v>0.4</v>
      </c>
      <c r="D93">
        <v>6.5252854812398002</v>
      </c>
      <c r="E93" t="s">
        <v>110</v>
      </c>
      <c r="F93">
        <v>61.3</v>
      </c>
      <c r="G93">
        <v>1.42</v>
      </c>
      <c r="H93">
        <v>1</v>
      </c>
      <c r="I93">
        <v>761.48742018001803</v>
      </c>
      <c r="J93">
        <v>1081.31213665562</v>
      </c>
      <c r="L93" t="s">
        <v>236</v>
      </c>
      <c r="M93">
        <v>0.4</v>
      </c>
      <c r="N93">
        <v>6.5252854812398002</v>
      </c>
      <c r="O93" t="s">
        <v>236</v>
      </c>
      <c r="P93" t="s">
        <v>109</v>
      </c>
      <c r="Q93" t="s">
        <v>110</v>
      </c>
      <c r="R93">
        <v>61.3</v>
      </c>
      <c r="S93">
        <v>1.42</v>
      </c>
      <c r="T93">
        <v>1</v>
      </c>
      <c r="U93">
        <v>7</v>
      </c>
      <c r="V93">
        <v>7.6716532412734904E-3</v>
      </c>
      <c r="W93">
        <v>0.77711499749282198</v>
      </c>
      <c r="X93">
        <v>7.7711499749282095E-4</v>
      </c>
      <c r="Y93">
        <v>1.1035032964398E-3</v>
      </c>
      <c r="Z93">
        <v>1.1035032964398E-3</v>
      </c>
      <c r="AA93">
        <v>2950.0439165175699</v>
      </c>
      <c r="AB93">
        <v>1720.8589513019199</v>
      </c>
    </row>
    <row r="94" spans="1:28">
      <c r="A94" s="29" t="s">
        <v>237</v>
      </c>
      <c r="B94" t="s">
        <v>109</v>
      </c>
      <c r="C94">
        <v>0.3</v>
      </c>
      <c r="D94">
        <v>2.2710068130204299</v>
      </c>
      <c r="E94" t="s">
        <v>110</v>
      </c>
      <c r="F94">
        <v>132.1</v>
      </c>
      <c r="G94">
        <v>1.1599999999999999</v>
      </c>
      <c r="H94">
        <v>1.03</v>
      </c>
      <c r="I94">
        <v>571.11556513501296</v>
      </c>
      <c r="J94">
        <v>682.36887722331403</v>
      </c>
      <c r="L94" t="s">
        <v>237</v>
      </c>
      <c r="M94">
        <v>0.3</v>
      </c>
      <c r="N94">
        <v>2.2710068130204299</v>
      </c>
      <c r="O94" t="s">
        <v>237</v>
      </c>
      <c r="P94" t="s">
        <v>109</v>
      </c>
      <c r="Q94" t="s">
        <v>110</v>
      </c>
      <c r="R94">
        <v>132.1</v>
      </c>
      <c r="S94">
        <v>1.1599999999999999</v>
      </c>
      <c r="T94">
        <v>1.03</v>
      </c>
      <c r="U94">
        <v>12</v>
      </c>
      <c r="V94">
        <v>5.7537399309551202E-3</v>
      </c>
      <c r="W94">
        <v>0.58283624811961598</v>
      </c>
      <c r="X94">
        <v>5.8283624811961599E-4</v>
      </c>
      <c r="Y94">
        <v>6.7609004781875499E-4</v>
      </c>
      <c r="Z94">
        <v>6.9637274925331695E-4</v>
      </c>
      <c r="AA94">
        <v>1861.64391097986</v>
      </c>
      <c r="AB94">
        <v>1861.64391097986</v>
      </c>
    </row>
    <row r="95" spans="1:28">
      <c r="A95" s="29" t="s">
        <v>238</v>
      </c>
      <c r="B95" t="s">
        <v>176</v>
      </c>
      <c r="C95">
        <v>4.8</v>
      </c>
      <c r="D95">
        <v>137.142857142857</v>
      </c>
      <c r="E95" t="s">
        <v>226</v>
      </c>
      <c r="F95">
        <v>35</v>
      </c>
      <c r="G95">
        <v>1.32</v>
      </c>
      <c r="H95">
        <v>1</v>
      </c>
      <c r="I95">
        <v>4800</v>
      </c>
      <c r="J95">
        <v>6336</v>
      </c>
      <c r="L95" t="s">
        <v>238</v>
      </c>
      <c r="M95">
        <v>4.8</v>
      </c>
      <c r="N95">
        <v>137.142857142857</v>
      </c>
      <c r="O95" t="s">
        <v>238</v>
      </c>
      <c r="P95" t="s">
        <v>176</v>
      </c>
      <c r="Q95" t="s">
        <v>226</v>
      </c>
      <c r="R95">
        <v>35</v>
      </c>
      <c r="S95">
        <v>1.32</v>
      </c>
      <c r="T95">
        <v>1</v>
      </c>
      <c r="U95">
        <v>0</v>
      </c>
      <c r="V95">
        <v>9.2059838895281895E-2</v>
      </c>
      <c r="W95">
        <v>4.8</v>
      </c>
      <c r="X95">
        <v>4.7999999999999996E-3</v>
      </c>
      <c r="Y95">
        <v>6.3359999999999996E-3</v>
      </c>
      <c r="Z95">
        <v>6.3359999999999996E-3</v>
      </c>
      <c r="AA95">
        <v>16938.307583999998</v>
      </c>
      <c r="AB95">
        <v>0</v>
      </c>
    </row>
    <row r="96" spans="1:28">
      <c r="A96" s="29" t="s">
        <v>239</v>
      </c>
      <c r="B96" t="s">
        <v>109</v>
      </c>
      <c r="C96">
        <v>0.66</v>
      </c>
      <c r="D96">
        <v>9.6069868995633101</v>
      </c>
      <c r="E96" t="s">
        <v>110</v>
      </c>
      <c r="F96">
        <v>68.7</v>
      </c>
      <c r="G96">
        <v>1.65</v>
      </c>
      <c r="H96">
        <v>1</v>
      </c>
      <c r="I96">
        <v>1256.45424329703</v>
      </c>
      <c r="J96">
        <v>2073.1495014400998</v>
      </c>
      <c r="L96" t="s">
        <v>239</v>
      </c>
      <c r="M96">
        <v>0.66</v>
      </c>
      <c r="N96">
        <v>9.6069868995633101</v>
      </c>
      <c r="O96" t="s">
        <v>239</v>
      </c>
      <c r="P96" t="s">
        <v>109</v>
      </c>
      <c r="Q96" t="s">
        <v>110</v>
      </c>
      <c r="R96">
        <v>68.7</v>
      </c>
      <c r="S96">
        <v>1.65</v>
      </c>
      <c r="T96">
        <v>1</v>
      </c>
      <c r="U96">
        <v>11</v>
      </c>
      <c r="V96">
        <v>1.26582278481012E-2</v>
      </c>
      <c r="W96">
        <v>1.28223974586315</v>
      </c>
      <c r="X96">
        <v>1.28223974586315E-3</v>
      </c>
      <c r="Y96">
        <v>2.1156955806742E-3</v>
      </c>
      <c r="Z96">
        <v>2.1156955806742E-3</v>
      </c>
      <c r="AA96">
        <v>5655.9820864219</v>
      </c>
      <c r="AB96">
        <v>5184.6502458867499</v>
      </c>
    </row>
    <row r="97" spans="1:28">
      <c r="A97" s="29" t="s">
        <v>239</v>
      </c>
      <c r="B97" t="s">
        <v>109</v>
      </c>
      <c r="C97">
        <v>0.66</v>
      </c>
      <c r="I97">
        <v>1256.45424329703</v>
      </c>
      <c r="L97" t="s">
        <v>239</v>
      </c>
      <c r="M97">
        <v>0.66</v>
      </c>
      <c r="O97" t="s">
        <v>239</v>
      </c>
      <c r="P97" t="s">
        <v>109</v>
      </c>
      <c r="V97">
        <v>1.26582278481012E-2</v>
      </c>
      <c r="W97">
        <v>1.28223974586315</v>
      </c>
      <c r="X97">
        <v>1.28223974586315E-3</v>
      </c>
    </row>
    <row r="98" spans="1:28">
      <c r="A98" s="29" t="s">
        <v>240</v>
      </c>
      <c r="B98" t="s">
        <v>176</v>
      </c>
      <c r="C98">
        <v>0.17</v>
      </c>
      <c r="D98">
        <v>8.5</v>
      </c>
      <c r="F98">
        <v>20</v>
      </c>
      <c r="G98">
        <v>1.32</v>
      </c>
      <c r="H98">
        <v>1.35</v>
      </c>
      <c r="I98">
        <v>170</v>
      </c>
      <c r="J98">
        <v>302.94</v>
      </c>
      <c r="L98" t="s">
        <v>240</v>
      </c>
      <c r="M98">
        <v>0.17</v>
      </c>
      <c r="N98">
        <v>8.5</v>
      </c>
      <c r="O98" t="s">
        <v>240</v>
      </c>
      <c r="P98" t="s">
        <v>176</v>
      </c>
      <c r="R98">
        <v>20</v>
      </c>
      <c r="S98">
        <v>1.32</v>
      </c>
      <c r="T98">
        <v>1.35</v>
      </c>
      <c r="U98">
        <v>0</v>
      </c>
      <c r="V98">
        <v>3.26045262754123E-3</v>
      </c>
      <c r="W98">
        <v>0.17</v>
      </c>
      <c r="X98">
        <v>1.7000000000000001E-4</v>
      </c>
      <c r="Y98">
        <v>2.2440000000000001E-4</v>
      </c>
      <c r="Z98">
        <v>3.0294000000000002E-4</v>
      </c>
      <c r="AA98">
        <v>809.86283135999997</v>
      </c>
      <c r="AB98">
        <v>0</v>
      </c>
    </row>
    <row r="99" spans="1:28">
      <c r="A99" s="29" t="s">
        <v>241</v>
      </c>
      <c r="B99" t="s">
        <v>152</v>
      </c>
      <c r="C99">
        <v>8.4499999999999993</v>
      </c>
      <c r="D99">
        <v>595.07042253521104</v>
      </c>
      <c r="E99" t="s">
        <v>153</v>
      </c>
      <c r="F99">
        <v>14.2</v>
      </c>
      <c r="G99">
        <v>1.41</v>
      </c>
      <c r="H99">
        <v>2.27</v>
      </c>
      <c r="I99">
        <v>8450</v>
      </c>
      <c r="J99">
        <v>27045.915000000001</v>
      </c>
      <c r="L99" t="s">
        <v>241</v>
      </c>
      <c r="M99">
        <v>8.4499999999999993</v>
      </c>
      <c r="N99">
        <v>595.07042253521104</v>
      </c>
      <c r="O99" t="s">
        <v>241</v>
      </c>
      <c r="P99" t="s">
        <v>152</v>
      </c>
      <c r="Q99" t="s">
        <v>153</v>
      </c>
      <c r="R99">
        <v>14.2</v>
      </c>
      <c r="S99">
        <v>1.41</v>
      </c>
      <c r="T99">
        <v>2.27</v>
      </c>
      <c r="U99">
        <v>12</v>
      </c>
      <c r="V99">
        <v>0.162063674721902</v>
      </c>
      <c r="W99">
        <v>8.4499999999999993</v>
      </c>
      <c r="X99">
        <v>8.4499999999999992E-3</v>
      </c>
      <c r="Y99">
        <v>1.1914499999999901E-2</v>
      </c>
      <c r="Z99">
        <v>2.70459149999999E-2</v>
      </c>
      <c r="AA99">
        <v>72303.034589759904</v>
      </c>
      <c r="AB99">
        <v>72303.034589759904</v>
      </c>
    </row>
    <row r="100" spans="1:28">
      <c r="A100" s="29" t="s">
        <v>242</v>
      </c>
      <c r="B100" t="s">
        <v>152</v>
      </c>
      <c r="C100">
        <v>4.83</v>
      </c>
      <c r="D100">
        <v>371.53846153846098</v>
      </c>
      <c r="E100" t="s">
        <v>153</v>
      </c>
      <c r="F100">
        <v>13</v>
      </c>
      <c r="G100">
        <v>1.36</v>
      </c>
      <c r="H100">
        <v>2.27</v>
      </c>
      <c r="I100">
        <v>4830</v>
      </c>
      <c r="J100">
        <v>14911.175999999999</v>
      </c>
      <c r="L100" t="s">
        <v>242</v>
      </c>
      <c r="M100">
        <v>4.83</v>
      </c>
      <c r="N100">
        <v>371.53846153846098</v>
      </c>
      <c r="O100" t="s">
        <v>242</v>
      </c>
      <c r="P100" t="s">
        <v>152</v>
      </c>
      <c r="Q100" t="s">
        <v>153</v>
      </c>
      <c r="R100">
        <v>13</v>
      </c>
      <c r="S100">
        <v>1.36</v>
      </c>
      <c r="T100">
        <v>2.27</v>
      </c>
      <c r="U100">
        <v>12</v>
      </c>
      <c r="V100">
        <v>9.2635212888377394E-2</v>
      </c>
      <c r="W100">
        <v>4.83</v>
      </c>
      <c r="X100">
        <v>4.8300000000000001E-3</v>
      </c>
      <c r="Y100">
        <v>6.5687999999999996E-3</v>
      </c>
      <c r="Z100">
        <v>1.4911176E-2</v>
      </c>
      <c r="AA100">
        <v>39862.702892544003</v>
      </c>
      <c r="AB100">
        <v>39862.702892544003</v>
      </c>
    </row>
    <row r="101" spans="1:28">
      <c r="A101" s="29" t="s">
        <v>243</v>
      </c>
      <c r="B101" t="s">
        <v>155</v>
      </c>
      <c r="C101">
        <v>5.78</v>
      </c>
      <c r="D101">
        <v>22.3166023166023</v>
      </c>
      <c r="E101" t="s">
        <v>156</v>
      </c>
      <c r="F101">
        <v>259</v>
      </c>
      <c r="G101">
        <v>1.32</v>
      </c>
      <c r="H101">
        <v>0.93730000000000002</v>
      </c>
      <c r="I101">
        <v>11884.4612462815</v>
      </c>
      <c r="J101">
        <v>14703.8832945043</v>
      </c>
      <c r="L101" t="s">
        <v>243</v>
      </c>
      <c r="M101">
        <v>5.78</v>
      </c>
      <c r="N101">
        <v>22.3166023166023</v>
      </c>
      <c r="O101" t="s">
        <v>243</v>
      </c>
      <c r="P101" t="s">
        <v>155</v>
      </c>
      <c r="Q101" t="s">
        <v>156</v>
      </c>
      <c r="R101">
        <v>259</v>
      </c>
      <c r="S101">
        <v>1.32</v>
      </c>
      <c r="T101">
        <v>0.93730000000000002</v>
      </c>
      <c r="U101">
        <v>12</v>
      </c>
      <c r="V101">
        <v>0.110855389336402</v>
      </c>
      <c r="W101">
        <v>12.127543655363</v>
      </c>
      <c r="X101">
        <v>1.2127543655362999E-2</v>
      </c>
      <c r="Y101">
        <v>1.6008357625079201E-2</v>
      </c>
      <c r="Z101">
        <v>1.50046336019867E-2</v>
      </c>
      <c r="AA101">
        <v>40112.547212069599</v>
      </c>
      <c r="AB101">
        <v>40112.547212069599</v>
      </c>
    </row>
    <row r="102" spans="1:28">
      <c r="A102" s="29" t="s">
        <v>244</v>
      </c>
      <c r="B102" t="s">
        <v>109</v>
      </c>
      <c r="C102">
        <v>0.38</v>
      </c>
      <c r="D102">
        <v>11.98738170347</v>
      </c>
      <c r="E102" t="s">
        <v>156</v>
      </c>
      <c r="F102">
        <v>31.7</v>
      </c>
      <c r="G102">
        <v>1.6</v>
      </c>
      <c r="H102">
        <v>1</v>
      </c>
      <c r="I102">
        <v>723.41304917101695</v>
      </c>
      <c r="J102">
        <v>1157.4608786736201</v>
      </c>
      <c r="L102" t="s">
        <v>244</v>
      </c>
      <c r="M102">
        <v>0.38</v>
      </c>
      <c r="N102">
        <v>11.98738170347</v>
      </c>
      <c r="O102" t="s">
        <v>244</v>
      </c>
      <c r="P102" t="s">
        <v>109</v>
      </c>
      <c r="Q102" t="s">
        <v>156</v>
      </c>
      <c r="R102">
        <v>31.7</v>
      </c>
      <c r="S102">
        <v>1.6</v>
      </c>
      <c r="T102">
        <v>1</v>
      </c>
      <c r="U102">
        <v>7</v>
      </c>
      <c r="V102">
        <v>7.2880705792098197E-3</v>
      </c>
      <c r="W102">
        <v>0.73825924761817996</v>
      </c>
      <c r="X102">
        <v>7.3825924761817998E-4</v>
      </c>
      <c r="Y102">
        <v>1.18121479618908E-3</v>
      </c>
      <c r="Z102">
        <v>1.18121479618908E-3</v>
      </c>
      <c r="AA102">
        <v>3157.7934881033202</v>
      </c>
      <c r="AB102">
        <v>1842.0462013936001</v>
      </c>
    </row>
    <row r="103" spans="1:28">
      <c r="A103" s="29" t="s">
        <v>245</v>
      </c>
      <c r="B103" t="s">
        <v>109</v>
      </c>
      <c r="C103">
        <v>0.19</v>
      </c>
      <c r="D103">
        <v>2.30582524271844</v>
      </c>
      <c r="E103" t="s">
        <v>110</v>
      </c>
      <c r="F103">
        <v>82.4</v>
      </c>
      <c r="G103">
        <v>1.29</v>
      </c>
      <c r="H103">
        <v>1.46</v>
      </c>
      <c r="I103">
        <v>361.70652458550802</v>
      </c>
      <c r="J103">
        <v>681.23806840434702</v>
      </c>
      <c r="L103" t="s">
        <v>245</v>
      </c>
      <c r="M103">
        <v>0.19</v>
      </c>
      <c r="N103">
        <v>2.30582524271844</v>
      </c>
      <c r="O103" t="s">
        <v>245</v>
      </c>
      <c r="P103" t="s">
        <v>109</v>
      </c>
      <c r="Q103" t="s">
        <v>110</v>
      </c>
      <c r="R103">
        <v>82.4</v>
      </c>
      <c r="S103">
        <v>1.29</v>
      </c>
      <c r="T103">
        <v>1.46</v>
      </c>
      <c r="U103">
        <v>12</v>
      </c>
      <c r="V103">
        <v>3.6440352896049098E-3</v>
      </c>
      <c r="W103">
        <v>0.36912962380908998</v>
      </c>
      <c r="X103">
        <v>3.6912962380908999E-4</v>
      </c>
      <c r="Y103">
        <v>4.7617721471372601E-4</v>
      </c>
      <c r="Z103">
        <v>6.9521873348204002E-4</v>
      </c>
      <c r="AA103">
        <v>1858.5588298418099</v>
      </c>
      <c r="AB103">
        <v>1858.5588298418099</v>
      </c>
    </row>
    <row r="104" spans="1:28">
      <c r="A104" s="29" t="s">
        <v>246</v>
      </c>
      <c r="B104" t="s">
        <v>155</v>
      </c>
      <c r="C104">
        <v>7.37</v>
      </c>
      <c r="D104">
        <v>28.565891472868199</v>
      </c>
      <c r="E104" t="s">
        <v>156</v>
      </c>
      <c r="F104">
        <v>258</v>
      </c>
      <c r="G104">
        <v>1.32</v>
      </c>
      <c r="H104">
        <v>1.12476</v>
      </c>
      <c r="I104">
        <v>15153.716156590701</v>
      </c>
      <c r="J104">
        <v>22498.467795258799</v>
      </c>
      <c r="L104" t="s">
        <v>246</v>
      </c>
      <c r="M104">
        <v>7.37</v>
      </c>
      <c r="N104">
        <v>28.565891472868199</v>
      </c>
      <c r="O104" t="s">
        <v>246</v>
      </c>
      <c r="P104" t="s">
        <v>155</v>
      </c>
      <c r="Q104" t="s">
        <v>156</v>
      </c>
      <c r="R104">
        <v>258</v>
      </c>
      <c r="S104">
        <v>1.32</v>
      </c>
      <c r="T104">
        <v>1.12476</v>
      </c>
      <c r="U104">
        <v>12</v>
      </c>
      <c r="V104">
        <v>0.14135021097046399</v>
      </c>
      <c r="W104">
        <v>15.463667256059701</v>
      </c>
      <c r="X104">
        <v>1.54636672560597E-2</v>
      </c>
      <c r="Y104">
        <v>2.0412040777998901E-2</v>
      </c>
      <c r="Z104">
        <v>2.2958646985461999E-2</v>
      </c>
      <c r="AA104">
        <v>61376.3611667031</v>
      </c>
      <c r="AB104">
        <v>61376.3611667031</v>
      </c>
    </row>
    <row r="105" spans="1:28">
      <c r="A105" s="29" t="s">
        <v>247</v>
      </c>
      <c r="B105" t="s">
        <v>109</v>
      </c>
      <c r="C105">
        <v>7.0000000000000007E-2</v>
      </c>
      <c r="D105">
        <v>0.52160953800298004</v>
      </c>
      <c r="E105" t="s">
        <v>110</v>
      </c>
      <c r="F105">
        <v>134.19999999999999</v>
      </c>
      <c r="G105">
        <v>1.1599999999999999</v>
      </c>
      <c r="H105">
        <v>0.75</v>
      </c>
      <c r="I105">
        <v>133.260298531503</v>
      </c>
      <c r="J105">
        <v>115.93645972240699</v>
      </c>
      <c r="L105" t="s">
        <v>247</v>
      </c>
      <c r="M105">
        <v>7.0000000000000007E-2</v>
      </c>
      <c r="N105">
        <v>0.52160953800298004</v>
      </c>
      <c r="O105" t="s">
        <v>247</v>
      </c>
      <c r="P105" t="s">
        <v>109</v>
      </c>
      <c r="Q105" t="s">
        <v>110</v>
      </c>
      <c r="R105">
        <v>134.19999999999999</v>
      </c>
      <c r="S105">
        <v>1.1599999999999999</v>
      </c>
      <c r="T105">
        <v>0.75</v>
      </c>
      <c r="U105">
        <v>12</v>
      </c>
      <c r="V105">
        <v>1.34253931722286E-3</v>
      </c>
      <c r="W105">
        <v>0.13599512456124299</v>
      </c>
      <c r="X105">
        <v>1.3599512456124299E-4</v>
      </c>
      <c r="Y105">
        <v>1.57754344491042E-4</v>
      </c>
      <c r="Z105">
        <v>1.18315758368282E-4</v>
      </c>
      <c r="AA105">
        <v>316.29872273929601</v>
      </c>
      <c r="AB105">
        <v>316.29872273929601</v>
      </c>
    </row>
    <row r="106" spans="1:28">
      <c r="A106" s="29" t="s">
        <v>248</v>
      </c>
      <c r="B106" t="s">
        <v>109</v>
      </c>
      <c r="C106">
        <v>2.5299999999999998</v>
      </c>
      <c r="D106">
        <v>28.848346636259901</v>
      </c>
      <c r="E106" t="s">
        <v>110</v>
      </c>
      <c r="F106">
        <v>87.7</v>
      </c>
      <c r="G106">
        <v>1.38</v>
      </c>
      <c r="H106">
        <v>1</v>
      </c>
      <c r="I106">
        <v>4816.40793263861</v>
      </c>
      <c r="J106">
        <v>6646.6429470412904</v>
      </c>
      <c r="L106" t="s">
        <v>248</v>
      </c>
      <c r="M106">
        <v>2.5299999999999998</v>
      </c>
      <c r="N106">
        <v>28.848346636259901</v>
      </c>
      <c r="O106" t="s">
        <v>248</v>
      </c>
      <c r="P106" t="s">
        <v>109</v>
      </c>
      <c r="Q106" t="s">
        <v>110</v>
      </c>
      <c r="R106">
        <v>87.7</v>
      </c>
      <c r="S106">
        <v>1.38</v>
      </c>
      <c r="T106">
        <v>1</v>
      </c>
      <c r="U106">
        <v>4</v>
      </c>
      <c r="V106">
        <v>4.8523206751054801E-2</v>
      </c>
      <c r="W106">
        <v>4.91525235914209</v>
      </c>
      <c r="X106">
        <v>4.9152523591420904E-3</v>
      </c>
      <c r="Y106">
        <v>6.7830482556160898E-3</v>
      </c>
      <c r="Z106">
        <v>6.7830482556160898E-3</v>
      </c>
      <c r="AA106">
        <v>18133.421355861701</v>
      </c>
      <c r="AB106">
        <v>6044.4737852872504</v>
      </c>
    </row>
    <row r="107" spans="1:28">
      <c r="A107" s="29" t="s">
        <v>249</v>
      </c>
      <c r="B107" t="s">
        <v>109</v>
      </c>
      <c r="C107">
        <v>0.61</v>
      </c>
      <c r="D107">
        <v>5.2226027397260202</v>
      </c>
      <c r="E107" t="s">
        <v>171</v>
      </c>
      <c r="F107">
        <v>116.8</v>
      </c>
      <c r="G107">
        <v>1.1599999999999999</v>
      </c>
      <c r="H107">
        <v>0.89</v>
      </c>
      <c r="I107">
        <v>1161.26831577452</v>
      </c>
      <c r="J107">
        <v>1198.8934092056199</v>
      </c>
      <c r="L107" t="s">
        <v>249</v>
      </c>
      <c r="M107">
        <v>0.61</v>
      </c>
      <c r="N107">
        <v>5.2226027397260202</v>
      </c>
      <c r="O107" t="s">
        <v>249</v>
      </c>
      <c r="P107" t="s">
        <v>109</v>
      </c>
      <c r="Q107" t="s">
        <v>171</v>
      </c>
      <c r="R107">
        <v>116.8</v>
      </c>
      <c r="S107">
        <v>1.1599999999999999</v>
      </c>
      <c r="T107">
        <v>0.89</v>
      </c>
      <c r="U107">
        <v>12</v>
      </c>
      <c r="V107">
        <v>1.1699271192942E-2</v>
      </c>
      <c r="W107">
        <v>1.18510037117655</v>
      </c>
      <c r="X107">
        <v>1.1851003711765499E-3</v>
      </c>
      <c r="Y107">
        <v>1.3747164305648E-3</v>
      </c>
      <c r="Z107">
        <v>1.2234976232026701E-3</v>
      </c>
      <c r="AA107">
        <v>3270.8300300031201</v>
      </c>
      <c r="AB107">
        <v>3270.8300300031201</v>
      </c>
    </row>
    <row r="108" spans="1:28">
      <c r="A108" s="29" t="s">
        <v>250</v>
      </c>
      <c r="B108" t="s">
        <v>109</v>
      </c>
      <c r="C108">
        <v>0.81</v>
      </c>
      <c r="D108">
        <v>6.3084112149532698</v>
      </c>
      <c r="E108" t="s">
        <v>110</v>
      </c>
      <c r="F108">
        <v>128.4</v>
      </c>
      <c r="G108">
        <v>1.1599999999999999</v>
      </c>
      <c r="H108">
        <v>1</v>
      </c>
      <c r="I108">
        <v>1542.01202586453</v>
      </c>
      <c r="J108">
        <v>1788.73395000286</v>
      </c>
      <c r="L108" t="s">
        <v>250</v>
      </c>
      <c r="M108">
        <v>0.81</v>
      </c>
      <c r="N108">
        <v>6.3084112149532698</v>
      </c>
      <c r="O108" t="s">
        <v>250</v>
      </c>
      <c r="P108" t="s">
        <v>109</v>
      </c>
      <c r="Q108" t="s">
        <v>110</v>
      </c>
      <c r="R108">
        <v>128.4</v>
      </c>
      <c r="S108">
        <v>1.1599999999999999</v>
      </c>
      <c r="T108">
        <v>1</v>
      </c>
      <c r="U108">
        <v>0</v>
      </c>
      <c r="V108">
        <v>1.5535097813578799E-2</v>
      </c>
      <c r="W108">
        <v>1.57365786992296</v>
      </c>
      <c r="X108">
        <v>1.5736578699229601E-3</v>
      </c>
      <c r="Y108">
        <v>1.8254431291106299E-3</v>
      </c>
      <c r="Z108">
        <v>1.8254431291106299E-3</v>
      </c>
      <c r="AA108">
        <v>4880.0374365491498</v>
      </c>
      <c r="AB108">
        <v>0</v>
      </c>
    </row>
    <row r="109" spans="1:28">
      <c r="A109" s="29" t="s">
        <v>251</v>
      </c>
      <c r="B109" t="s">
        <v>109</v>
      </c>
      <c r="C109">
        <v>3.08</v>
      </c>
      <c r="D109">
        <v>24.290220820189202</v>
      </c>
      <c r="E109" t="s">
        <v>110</v>
      </c>
      <c r="F109">
        <v>126.8</v>
      </c>
      <c r="G109">
        <v>1.1599999999999999</v>
      </c>
      <c r="H109">
        <v>1.7</v>
      </c>
      <c r="I109">
        <v>5863.4531353861403</v>
      </c>
      <c r="J109">
        <v>11562.729582981399</v>
      </c>
      <c r="L109" t="s">
        <v>251</v>
      </c>
      <c r="M109">
        <v>3.08</v>
      </c>
      <c r="N109">
        <v>24.290220820189202</v>
      </c>
      <c r="O109" t="s">
        <v>251</v>
      </c>
      <c r="P109" t="s">
        <v>109</v>
      </c>
      <c r="Q109" t="s">
        <v>110</v>
      </c>
      <c r="R109">
        <v>126.8</v>
      </c>
      <c r="S109">
        <v>1.1599999999999999</v>
      </c>
      <c r="T109">
        <v>1.7</v>
      </c>
      <c r="U109">
        <v>0</v>
      </c>
      <c r="V109">
        <v>5.90717299578059E-2</v>
      </c>
      <c r="W109">
        <v>5.9837854806947197</v>
      </c>
      <c r="X109">
        <v>5.9837854806947203E-3</v>
      </c>
      <c r="Y109">
        <v>6.9411911576058799E-3</v>
      </c>
      <c r="Z109">
        <v>1.1800024967929999E-2</v>
      </c>
      <c r="AA109">
        <v>31545.525947865801</v>
      </c>
      <c r="AB109">
        <v>0</v>
      </c>
    </row>
    <row r="110" spans="1:28">
      <c r="A110" s="29" t="s">
        <v>252</v>
      </c>
      <c r="B110" t="s">
        <v>109</v>
      </c>
      <c r="C110">
        <v>5.63</v>
      </c>
      <c r="D110">
        <v>59.185282522995998</v>
      </c>
      <c r="E110" t="s">
        <v>110</v>
      </c>
      <c r="F110">
        <v>95.125</v>
      </c>
      <c r="G110">
        <v>1.41</v>
      </c>
      <c r="H110">
        <v>1</v>
      </c>
      <c r="I110">
        <v>10717.935439033699</v>
      </c>
      <c r="J110">
        <v>15112.2889690376</v>
      </c>
      <c r="L110" t="s">
        <v>252</v>
      </c>
      <c r="M110">
        <v>5.63</v>
      </c>
      <c r="N110">
        <v>59.185282522995998</v>
      </c>
      <c r="O110" t="s">
        <v>252</v>
      </c>
      <c r="P110" t="s">
        <v>109</v>
      </c>
      <c r="Q110" t="s">
        <v>110</v>
      </c>
      <c r="R110">
        <v>95.125</v>
      </c>
      <c r="S110">
        <v>1.41</v>
      </c>
      <c r="T110">
        <v>1</v>
      </c>
      <c r="U110">
        <v>9</v>
      </c>
      <c r="V110">
        <v>0.10797851937092399</v>
      </c>
      <c r="W110">
        <v>10.9378935897114</v>
      </c>
      <c r="X110">
        <v>1.09378935897114E-2</v>
      </c>
      <c r="Y110">
        <v>1.54224299614931E-2</v>
      </c>
      <c r="Z110">
        <v>1.54224299614931E-2</v>
      </c>
      <c r="AA110">
        <v>41229.460602977997</v>
      </c>
      <c r="AB110">
        <v>30922.0954522334</v>
      </c>
    </row>
    <row r="111" spans="1:28">
      <c r="A111" s="29" t="s">
        <v>253</v>
      </c>
      <c r="B111" t="s">
        <v>109</v>
      </c>
      <c r="C111">
        <v>2.4</v>
      </c>
      <c r="D111">
        <v>18.1680545041635</v>
      </c>
      <c r="E111" t="s">
        <v>110</v>
      </c>
      <c r="F111">
        <v>132.1</v>
      </c>
      <c r="G111">
        <v>1.1599999999999999</v>
      </c>
      <c r="H111">
        <v>5.39</v>
      </c>
      <c r="I111">
        <v>4568.92452108011</v>
      </c>
      <c r="J111">
        <v>28566.743675601199</v>
      </c>
      <c r="L111" t="s">
        <v>253</v>
      </c>
      <c r="M111">
        <v>2.4</v>
      </c>
      <c r="N111">
        <v>18.1680545041635</v>
      </c>
      <c r="O111" t="s">
        <v>253</v>
      </c>
      <c r="P111" t="s">
        <v>109</v>
      </c>
      <c r="Q111" t="s">
        <v>110</v>
      </c>
      <c r="R111">
        <v>132.1</v>
      </c>
      <c r="S111">
        <v>1.1599999999999999</v>
      </c>
      <c r="T111">
        <v>5.39</v>
      </c>
      <c r="U111">
        <v>0</v>
      </c>
      <c r="V111">
        <v>4.6029919447640899E-2</v>
      </c>
      <c r="W111">
        <v>4.6626899849569297</v>
      </c>
      <c r="X111">
        <v>4.6626899849569296E-3</v>
      </c>
      <c r="Y111">
        <v>5.4087203825500399E-3</v>
      </c>
      <c r="Z111">
        <v>2.91530028619447E-2</v>
      </c>
      <c r="AA111">
        <v>77936.005282962695</v>
      </c>
      <c r="AB111">
        <v>0</v>
      </c>
    </row>
    <row r="112" spans="1:28">
      <c r="A112" s="29" t="s">
        <v>254</v>
      </c>
      <c r="B112" t="s">
        <v>131</v>
      </c>
      <c r="C112">
        <v>0.97</v>
      </c>
      <c r="D112">
        <v>10.7777777777777</v>
      </c>
      <c r="E112" t="s">
        <v>139</v>
      </c>
      <c r="F112">
        <v>90</v>
      </c>
      <c r="I112">
        <v>1607.12871149733</v>
      </c>
      <c r="L112" t="s">
        <v>254</v>
      </c>
      <c r="M112">
        <v>0.97</v>
      </c>
      <c r="N112">
        <v>10.7777777777777</v>
      </c>
      <c r="O112" t="s">
        <v>254</v>
      </c>
      <c r="P112" t="s">
        <v>131</v>
      </c>
      <c r="Q112" t="s">
        <v>139</v>
      </c>
      <c r="R112">
        <v>90</v>
      </c>
      <c r="V112">
        <v>1.86037591100882E-2</v>
      </c>
      <c r="W112">
        <v>1.63878774260992</v>
      </c>
      <c r="X112">
        <v>1.63878774260992E-3</v>
      </c>
    </row>
    <row r="113" spans="1:28">
      <c r="A113" s="29" t="s">
        <v>255</v>
      </c>
      <c r="B113" t="s">
        <v>131</v>
      </c>
      <c r="C113">
        <v>2.04</v>
      </c>
      <c r="D113">
        <v>22.6666666666666</v>
      </c>
      <c r="E113" t="s">
        <v>139</v>
      </c>
      <c r="F113">
        <v>90</v>
      </c>
      <c r="G113">
        <v>1.39</v>
      </c>
      <c r="H113">
        <v>1.27</v>
      </c>
      <c r="I113">
        <v>3379.9407953139898</v>
      </c>
      <c r="J113">
        <v>5966.6094859677796</v>
      </c>
      <c r="L113" t="s">
        <v>255</v>
      </c>
      <c r="M113">
        <v>2.04</v>
      </c>
      <c r="N113">
        <v>22.6666666666666</v>
      </c>
      <c r="O113" t="s">
        <v>255</v>
      </c>
      <c r="P113" t="s">
        <v>131</v>
      </c>
      <c r="Q113" t="s">
        <v>139</v>
      </c>
      <c r="R113">
        <v>90</v>
      </c>
      <c r="S113">
        <v>1.39</v>
      </c>
      <c r="T113">
        <v>1.27</v>
      </c>
      <c r="U113">
        <v>12</v>
      </c>
      <c r="V113">
        <v>3.9125431530494803E-2</v>
      </c>
      <c r="W113">
        <v>3.4465226751796401</v>
      </c>
      <c r="X113">
        <v>3.4465226751796401E-3</v>
      </c>
      <c r="Y113">
        <v>4.7906665184996996E-3</v>
      </c>
      <c r="Z113">
        <v>6.0841464784946201E-3</v>
      </c>
      <c r="AA113">
        <v>16265.016483404699</v>
      </c>
      <c r="AB113">
        <v>16265.016483404699</v>
      </c>
    </row>
    <row r="114" spans="1:28">
      <c r="A114" s="29" t="s">
        <v>256</v>
      </c>
      <c r="B114" t="s">
        <v>155</v>
      </c>
      <c r="C114">
        <v>5.63</v>
      </c>
      <c r="D114">
        <v>112.6</v>
      </c>
      <c r="E114" t="s">
        <v>166</v>
      </c>
      <c r="F114">
        <v>50</v>
      </c>
      <c r="G114">
        <v>1.19</v>
      </c>
      <c r="H114">
        <v>4.6864999999999997</v>
      </c>
      <c r="I114">
        <v>11576.040971724</v>
      </c>
      <c r="J114">
        <v>64558.828056641702</v>
      </c>
      <c r="L114" t="s">
        <v>256</v>
      </c>
      <c r="M114">
        <v>5.63</v>
      </c>
      <c r="N114">
        <v>112.6</v>
      </c>
      <c r="O114" t="s">
        <v>256</v>
      </c>
      <c r="P114" t="s">
        <v>155</v>
      </c>
      <c r="Q114" t="s">
        <v>166</v>
      </c>
      <c r="R114">
        <v>50</v>
      </c>
      <c r="S114">
        <v>1.19</v>
      </c>
      <c r="T114">
        <v>4.6864999999999997</v>
      </c>
      <c r="U114">
        <v>12</v>
      </c>
      <c r="V114">
        <v>0.10797851937092399</v>
      </c>
      <c r="W114">
        <v>11.8128150137878</v>
      </c>
      <c r="X114">
        <v>1.18128150137878E-2</v>
      </c>
      <c r="Y114">
        <v>1.40572498664075E-2</v>
      </c>
      <c r="Z114">
        <v>6.5879301498919005E-2</v>
      </c>
      <c r="AA114">
        <v>176118.035386326</v>
      </c>
      <c r="AB114">
        <v>176118.035386326</v>
      </c>
    </row>
    <row r="115" spans="1:28">
      <c r="A115" s="29" t="s">
        <v>257</v>
      </c>
      <c r="B115" t="s">
        <v>176</v>
      </c>
      <c r="C115">
        <v>41.8</v>
      </c>
      <c r="D115">
        <v>2090</v>
      </c>
      <c r="F115">
        <v>20</v>
      </c>
      <c r="G115">
        <v>1.32</v>
      </c>
      <c r="H115">
        <v>1.35</v>
      </c>
      <c r="I115">
        <v>41800</v>
      </c>
      <c r="J115">
        <v>74487.600000000006</v>
      </c>
      <c r="L115" t="s">
        <v>257</v>
      </c>
      <c r="M115">
        <v>41.8</v>
      </c>
      <c r="N115">
        <v>2090</v>
      </c>
      <c r="O115" t="s">
        <v>257</v>
      </c>
      <c r="P115" t="s">
        <v>176</v>
      </c>
      <c r="R115">
        <v>20</v>
      </c>
      <c r="S115">
        <v>1.32</v>
      </c>
      <c r="T115">
        <v>1.35</v>
      </c>
      <c r="U115">
        <v>12</v>
      </c>
      <c r="V115">
        <v>0.80168776371308004</v>
      </c>
      <c r="W115">
        <v>41.8</v>
      </c>
      <c r="X115">
        <v>4.1799999999999997E-2</v>
      </c>
      <c r="Y115">
        <v>5.5175999999999899E-2</v>
      </c>
      <c r="Z115">
        <v>7.4487600000000001E-2</v>
      </c>
      <c r="AA115">
        <v>199130.9785344</v>
      </c>
      <c r="AB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E1" workbookViewId="0">
      <selection activeCell="L11" sqref="L11"/>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63" customWidth="1"/>
    <col min="15" max="15" width="28.1640625" style="163" customWidth="1"/>
    <col min="16" max="16" width="10" customWidth="1"/>
  </cols>
  <sheetData>
    <row r="1" spans="1:16">
      <c r="B1" t="s">
        <v>43</v>
      </c>
      <c r="C1" s="113" t="s">
        <v>9</v>
      </c>
      <c r="D1" s="113" t="s">
        <v>8</v>
      </c>
      <c r="E1" s="113" t="s">
        <v>529</v>
      </c>
      <c r="F1" s="113" t="s">
        <v>530</v>
      </c>
      <c r="G1" s="113" t="s">
        <v>531</v>
      </c>
      <c r="H1" t="s">
        <v>532</v>
      </c>
      <c r="I1" s="113" t="s">
        <v>533</v>
      </c>
      <c r="J1" t="s">
        <v>534</v>
      </c>
      <c r="K1" t="s">
        <v>44</v>
      </c>
      <c r="L1" s="113" t="s">
        <v>45</v>
      </c>
      <c r="M1" t="s">
        <v>535</v>
      </c>
      <c r="N1" s="163" t="s">
        <v>536</v>
      </c>
      <c r="O1" s="163" t="s">
        <v>537</v>
      </c>
      <c r="P1" t="s">
        <v>538</v>
      </c>
    </row>
    <row r="2" spans="1:16">
      <c r="B2" t="s">
        <v>46</v>
      </c>
      <c r="C2" s="113">
        <v>2.3885325302302598</v>
      </c>
      <c r="D2" s="113">
        <v>1.95636663916208</v>
      </c>
      <c r="E2" s="113">
        <v>2.1667292138810601</v>
      </c>
      <c r="F2" s="113">
        <v>9.7984230147471207E-3</v>
      </c>
      <c r="G2" s="113">
        <v>6.5214268062881597</v>
      </c>
      <c r="H2">
        <v>4.3546975924070903</v>
      </c>
      <c r="I2" s="113">
        <v>0.63223830850444096</v>
      </c>
      <c r="J2">
        <v>0.44925430472444899</v>
      </c>
      <c r="K2">
        <v>0.229637070951519</v>
      </c>
      <c r="L2" s="113">
        <v>0.15334067677272201</v>
      </c>
      <c r="M2">
        <v>10.399215957837701</v>
      </c>
      <c r="N2" s="163">
        <v>15.5734638910565</v>
      </c>
      <c r="O2" s="163">
        <v>45.285440694517597</v>
      </c>
      <c r="P2">
        <v>101.561204885897</v>
      </c>
    </row>
    <row r="3" spans="1:16">
      <c r="B3" t="s">
        <v>47</v>
      </c>
      <c r="C3" s="113">
        <v>3.3121693121693099</v>
      </c>
      <c r="D3" s="113">
        <v>2.8252784362572299</v>
      </c>
      <c r="E3" s="113">
        <v>1.3185405207018801</v>
      </c>
      <c r="F3" s="113">
        <v>6.1185185185185101E-3</v>
      </c>
      <c r="G3" s="113">
        <v>7.4621067876469498</v>
      </c>
      <c r="H3">
        <v>6.1435662669450597</v>
      </c>
      <c r="I3" s="113">
        <v>0.55531488289861397</v>
      </c>
      <c r="J3">
        <v>0.45987596023150301</v>
      </c>
      <c r="K3">
        <v>0.16277190747992901</v>
      </c>
      <c r="L3" s="113">
        <v>0.13401041132987199</v>
      </c>
      <c r="M3">
        <v>252.04375204011799</v>
      </c>
      <c r="N3" s="163">
        <v>306.137723784625</v>
      </c>
      <c r="O3" s="163">
        <v>1548.4474928279301</v>
      </c>
      <c r="P3">
        <v>2284.4323866080399</v>
      </c>
    </row>
    <row r="4" spans="1:16">
      <c r="B4" t="s">
        <v>48</v>
      </c>
      <c r="C4" s="113">
        <v>0</v>
      </c>
      <c r="D4" s="113">
        <v>0</v>
      </c>
      <c r="E4" s="113">
        <v>1.8514670757965901</v>
      </c>
      <c r="F4" s="113">
        <v>3.3291085952123799E-4</v>
      </c>
      <c r="G4" s="113">
        <v>1.8517999866561099</v>
      </c>
      <c r="H4">
        <v>3.3291085952123799E-4</v>
      </c>
      <c r="I4" s="113">
        <v>0.99982022310080998</v>
      </c>
      <c r="J4">
        <v>0</v>
      </c>
      <c r="K4">
        <v>3003.80708949569</v>
      </c>
      <c r="L4" s="113">
        <v>0.54001512431466703</v>
      </c>
      <c r="M4">
        <v>3.5337990324730301E-3</v>
      </c>
      <c r="N4" s="163">
        <v>19.656580174614199</v>
      </c>
      <c r="O4" s="164">
        <v>1.17644007327592E-6</v>
      </c>
      <c r="P4">
        <v>36.400054905055399</v>
      </c>
    </row>
    <row r="5" spans="1:16">
      <c r="B5" t="s">
        <v>49</v>
      </c>
      <c r="C5" s="113">
        <v>0</v>
      </c>
      <c r="D5" s="113">
        <v>0</v>
      </c>
      <c r="E5" s="113">
        <v>0.64579404667610996</v>
      </c>
      <c r="F5" s="113">
        <v>6.3370956705190596E-4</v>
      </c>
      <c r="G5" s="113">
        <v>0.64642775624316196</v>
      </c>
      <c r="H5">
        <v>6.3370956705190596E-4</v>
      </c>
      <c r="I5" s="113">
        <v>0.99901967457162599</v>
      </c>
      <c r="J5">
        <v>0</v>
      </c>
      <c r="K5">
        <v>1578.00994649981</v>
      </c>
      <c r="L5" s="113">
        <v>1.5469632767808199</v>
      </c>
      <c r="M5">
        <v>7.9721317222597399E-2</v>
      </c>
      <c r="N5" s="163">
        <v>81.321278541991703</v>
      </c>
      <c r="O5" s="164">
        <v>5.0520161421939798E-5</v>
      </c>
      <c r="P5">
        <v>52.568331622724898</v>
      </c>
    </row>
    <row r="6" spans="1:16">
      <c r="B6" t="s">
        <v>50</v>
      </c>
      <c r="C6" s="113">
        <v>0</v>
      </c>
      <c r="D6" s="113">
        <v>0</v>
      </c>
      <c r="E6" s="113">
        <v>0.85027782418891895</v>
      </c>
      <c r="F6" s="113">
        <v>4.0918310453618101E-4</v>
      </c>
      <c r="G6" s="113">
        <v>0.85068700729345503</v>
      </c>
      <c r="H6">
        <v>4.0918310453618101E-4</v>
      </c>
      <c r="I6" s="113">
        <v>0.99951899688013501</v>
      </c>
      <c r="J6">
        <v>0</v>
      </c>
      <c r="K6">
        <v>2443.89367232922</v>
      </c>
      <c r="L6" s="113">
        <v>1.1755204810069899</v>
      </c>
      <c r="M6">
        <v>0.25512549974709497</v>
      </c>
      <c r="N6" s="163">
        <v>530.40300407836799</v>
      </c>
      <c r="O6" s="163">
        <v>1.04393044032861E-4</v>
      </c>
      <c r="P6">
        <v>451.20694419888503</v>
      </c>
    </row>
    <row r="7" spans="1:16">
      <c r="B7" t="s">
        <v>51</v>
      </c>
      <c r="C7" s="113">
        <v>1.7465631594079999E-2</v>
      </c>
      <c r="D7" s="113">
        <v>5.3264890324061197E-2</v>
      </c>
      <c r="E7" s="113">
        <v>0.25285069520812697</v>
      </c>
      <c r="F7" s="113">
        <v>1.5760003508720599E-4</v>
      </c>
      <c r="G7" s="113">
        <v>0.323738817161355</v>
      </c>
      <c r="H7">
        <v>7.0888121953228397E-2</v>
      </c>
      <c r="I7" s="113">
        <v>0.94556342738355104</v>
      </c>
      <c r="J7">
        <v>0.75139372939242299</v>
      </c>
      <c r="K7">
        <v>14.106735690639301</v>
      </c>
      <c r="L7" s="113">
        <v>3.0889097846477398</v>
      </c>
      <c r="M7">
        <v>7.5654345734501999E-3</v>
      </c>
      <c r="N7" s="163">
        <v>3.4550567466526703E-2</v>
      </c>
      <c r="O7" s="163">
        <v>5.3629944867190796E-4</v>
      </c>
      <c r="P7">
        <v>1.1185359843866999E-2</v>
      </c>
    </row>
    <row r="8" spans="1:16">
      <c r="B8" t="s">
        <v>52</v>
      </c>
      <c r="C8" s="113">
        <v>0</v>
      </c>
      <c r="D8" s="113">
        <v>0</v>
      </c>
      <c r="E8" s="113">
        <v>0.93654462976862396</v>
      </c>
      <c r="F8" s="113">
        <v>1.6219780224000001E-3</v>
      </c>
      <c r="G8" s="113">
        <v>0.93816660779102401</v>
      </c>
      <c r="H8">
        <v>1.6219780224000001E-3</v>
      </c>
      <c r="I8" s="113">
        <v>0.99827111942705005</v>
      </c>
      <c r="J8">
        <v>0</v>
      </c>
      <c r="K8">
        <v>616.53116515125396</v>
      </c>
      <c r="L8" s="113">
        <v>1.0659087540480301</v>
      </c>
      <c r="M8">
        <v>0.10813186816000001</v>
      </c>
      <c r="N8" s="163">
        <v>62.544440519401597</v>
      </c>
      <c r="O8" s="163">
        <v>1.7538751367657401E-4</v>
      </c>
      <c r="P8">
        <v>58.677105598274501</v>
      </c>
    </row>
    <row r="9" spans="1:16">
      <c r="C9" s="113"/>
      <c r="D9" s="113"/>
      <c r="E9" s="113"/>
      <c r="F9" s="113"/>
      <c r="G9" s="113"/>
      <c r="I9" s="113"/>
      <c r="L9" s="113"/>
    </row>
    <row r="10" spans="1:16">
      <c r="A10" s="142" t="s">
        <v>539</v>
      </c>
      <c r="B10" s="143" t="s">
        <v>540</v>
      </c>
      <c r="C10" s="153" t="s">
        <v>55</v>
      </c>
      <c r="D10" s="153" t="s">
        <v>56</v>
      </c>
      <c r="E10" s="156" t="s">
        <v>544</v>
      </c>
      <c r="F10" s="158" t="s">
        <v>541</v>
      </c>
      <c r="G10" s="153" t="s">
        <v>542</v>
      </c>
      <c r="I10" s="156" t="s">
        <v>543</v>
      </c>
      <c r="J10" s="143"/>
      <c r="K10" s="143"/>
      <c r="L10" s="160" t="s">
        <v>545</v>
      </c>
    </row>
    <row r="11" spans="1:16">
      <c r="A11" s="281" t="s">
        <v>546</v>
      </c>
      <c r="B11" s="143" t="s">
        <v>46</v>
      </c>
      <c r="C11" s="154">
        <v>2.3885325302302642</v>
      </c>
      <c r="D11" s="155">
        <v>1.8845229602210121</v>
      </c>
      <c r="E11" s="157">
        <v>2.1685682812683313</v>
      </c>
      <c r="F11" s="159">
        <v>9.7984230147471225E-3</v>
      </c>
      <c r="G11" s="154">
        <v>6.451422194734354</v>
      </c>
      <c r="I11" s="162">
        <v>0.6282477133177663</v>
      </c>
      <c r="J11" s="145"/>
      <c r="K11" s="151"/>
      <c r="L11" s="161">
        <v>0.15500458190694746</v>
      </c>
    </row>
    <row r="12" spans="1:16">
      <c r="A12" s="281"/>
      <c r="B12" s="143" t="s">
        <v>47</v>
      </c>
      <c r="C12" s="154">
        <v>3.3121693121693125</v>
      </c>
      <c r="D12" s="155">
        <v>2.8252784362572374</v>
      </c>
      <c r="E12" s="157">
        <v>1.3189810859595519</v>
      </c>
      <c r="F12" s="159">
        <v>6.1185185185185197E-3</v>
      </c>
      <c r="G12" s="154">
        <v>7.46254735290462</v>
      </c>
      <c r="I12" s="162">
        <v>0.55534113570532107</v>
      </c>
      <c r="J12" s="145"/>
      <c r="K12" s="151"/>
      <c r="L12" s="161">
        <v>0.13400249977787729</v>
      </c>
    </row>
    <row r="13" spans="1:16">
      <c r="A13" s="281"/>
      <c r="B13" s="143" t="s">
        <v>48</v>
      </c>
      <c r="C13" s="154">
        <v>0</v>
      </c>
      <c r="D13" s="155">
        <v>0</v>
      </c>
      <c r="E13" s="157">
        <v>1.8559378643921964</v>
      </c>
      <c r="F13" s="159">
        <v>3.3291086713062973E-4</v>
      </c>
      <c r="G13" s="154">
        <v>1.856270775259327</v>
      </c>
      <c r="I13" s="162">
        <v>0.99982065608554116</v>
      </c>
      <c r="J13" s="145"/>
      <c r="K13" s="151"/>
      <c r="L13" s="161">
        <v>0.53871450939602106</v>
      </c>
    </row>
    <row r="14" spans="1:16">
      <c r="A14" s="281"/>
      <c r="B14" s="143" t="s">
        <v>49</v>
      </c>
      <c r="C14" s="154">
        <v>0</v>
      </c>
      <c r="D14" s="155">
        <v>0</v>
      </c>
      <c r="E14" s="157">
        <v>0.65412174624550123</v>
      </c>
      <c r="F14" s="159">
        <v>6.3371300996879288E-4</v>
      </c>
      <c r="G14" s="154">
        <v>0.65475545925547007</v>
      </c>
      <c r="I14" s="162">
        <v>0.99903213787527723</v>
      </c>
      <c r="J14" s="145"/>
      <c r="K14" s="151"/>
      <c r="L14" s="161">
        <v>1.5272877619640033</v>
      </c>
    </row>
    <row r="15" spans="1:16">
      <c r="A15" s="281"/>
      <c r="B15" s="143" t="s">
        <v>50</v>
      </c>
      <c r="C15" s="154">
        <v>0</v>
      </c>
      <c r="D15" s="155">
        <v>0</v>
      </c>
      <c r="E15" s="157">
        <v>0.85464548272482521</v>
      </c>
      <c r="F15" s="159">
        <v>4.0896884727136267E-4</v>
      </c>
      <c r="G15" s="154">
        <v>0.85505445157209659</v>
      </c>
      <c r="I15" s="162">
        <v>0.99952170432360254</v>
      </c>
      <c r="J15" s="145"/>
      <c r="K15" s="151"/>
      <c r="L15" s="161">
        <v>1.1695161614110161</v>
      </c>
    </row>
    <row r="16" spans="1:16">
      <c r="A16" s="281"/>
      <c r="B16" s="143" t="s">
        <v>51</v>
      </c>
      <c r="C16" s="154">
        <v>1.7469371020292866E-2</v>
      </c>
      <c r="D16" s="155">
        <v>5.328404484933285E-2</v>
      </c>
      <c r="E16" s="157">
        <v>0.25324815656620991</v>
      </c>
      <c r="F16" s="159">
        <v>1.5761936755060593E-4</v>
      </c>
      <c r="G16" s="154">
        <v>0.32415919180338626</v>
      </c>
      <c r="I16" s="162">
        <v>0.94562242616111014</v>
      </c>
      <c r="J16" s="145"/>
      <c r="K16" s="151"/>
      <c r="L16" s="161">
        <v>3.0849040387740554</v>
      </c>
    </row>
    <row r="17" spans="1:12">
      <c r="A17" s="281"/>
      <c r="B17" s="143" t="s">
        <v>52</v>
      </c>
      <c r="C17" s="154">
        <v>0</v>
      </c>
      <c r="D17" s="155">
        <v>0</v>
      </c>
      <c r="E17" s="157">
        <v>0.94914534591610888</v>
      </c>
      <c r="F17" s="159">
        <v>1.6310469912058185E-3</v>
      </c>
      <c r="G17" s="154">
        <v>0.95077639290731475</v>
      </c>
      <c r="I17" s="162">
        <v>0.99828451042393007</v>
      </c>
      <c r="J17" s="145"/>
      <c r="K17" s="151"/>
      <c r="L17" s="161">
        <v>1.0517720122837377</v>
      </c>
    </row>
    <row r="18" spans="1:12">
      <c r="A18" s="281" t="s">
        <v>547</v>
      </c>
      <c r="B18" s="143" t="s">
        <v>46</v>
      </c>
      <c r="C18" s="146">
        <v>2.3885325302302642</v>
      </c>
      <c r="D18" s="147">
        <v>1.8845229602210121</v>
      </c>
      <c r="E18" s="144">
        <v>0</v>
      </c>
      <c r="F18" s="148">
        <v>9.7984230147471225E-3</v>
      </c>
      <c r="G18" s="146">
        <v>4.2828539134660231</v>
      </c>
      <c r="I18" s="149">
        <v>0.44001569941383023</v>
      </c>
      <c r="J18" s="145"/>
      <c r="K18" s="151"/>
      <c r="L18" s="152">
        <v>0.23348916871897718</v>
      </c>
    </row>
    <row r="19" spans="1:12">
      <c r="A19" s="281"/>
      <c r="B19" s="143" t="s">
        <v>47</v>
      </c>
      <c r="C19" s="146">
        <v>3.3121693121693125</v>
      </c>
      <c r="D19" s="147">
        <v>2.8252784362572374</v>
      </c>
      <c r="E19" s="144">
        <v>0</v>
      </c>
      <c r="F19" s="148">
        <v>6.1185185185185197E-3</v>
      </c>
      <c r="G19" s="146">
        <v>6.1435662669450686</v>
      </c>
      <c r="I19" s="149">
        <v>0.45987596023150362</v>
      </c>
      <c r="J19" s="145"/>
      <c r="K19" s="151"/>
      <c r="L19" s="152">
        <v>0.16277190747992973</v>
      </c>
    </row>
    <row r="20" spans="1:12">
      <c r="A20" s="281"/>
      <c r="B20" s="143" t="s">
        <v>48</v>
      </c>
      <c r="C20" s="146">
        <v>0</v>
      </c>
      <c r="D20" s="147">
        <v>0</v>
      </c>
      <c r="E20" s="144">
        <v>0</v>
      </c>
      <c r="F20" s="148">
        <v>3.3291086713062973E-4</v>
      </c>
      <c r="G20" s="146">
        <v>3.3291086713062973E-4</v>
      </c>
      <c r="I20" s="149">
        <v>0</v>
      </c>
      <c r="J20" s="145"/>
      <c r="K20" s="151"/>
      <c r="L20" s="152">
        <v>3003.8070208372424</v>
      </c>
    </row>
    <row r="21" spans="1:12">
      <c r="A21" s="281"/>
      <c r="B21" s="143" t="s">
        <v>49</v>
      </c>
      <c r="C21" s="146">
        <v>0</v>
      </c>
      <c r="D21" s="147">
        <v>0</v>
      </c>
      <c r="E21" s="144">
        <v>0</v>
      </c>
      <c r="F21" s="148">
        <v>6.3371300996879288E-4</v>
      </c>
      <c r="G21" s="146">
        <v>6.3371300996879288E-4</v>
      </c>
      <c r="I21" s="149">
        <v>0</v>
      </c>
      <c r="J21" s="145"/>
      <c r="K21" s="151"/>
      <c r="L21" s="152">
        <v>1578.0013732860634</v>
      </c>
    </row>
    <row r="22" spans="1:12">
      <c r="A22" s="281"/>
      <c r="B22" s="143" t="s">
        <v>50</v>
      </c>
      <c r="C22" s="146">
        <v>0</v>
      </c>
      <c r="D22" s="147">
        <v>0</v>
      </c>
      <c r="E22" s="144">
        <v>0</v>
      </c>
      <c r="F22" s="148">
        <v>4.0896884727136267E-4</v>
      </c>
      <c r="G22" s="146">
        <v>4.0896884727136267E-4</v>
      </c>
      <c r="I22" s="149">
        <v>0</v>
      </c>
      <c r="J22" s="145"/>
      <c r="K22" s="151"/>
      <c r="L22" s="152">
        <v>2445.1740191752824</v>
      </c>
    </row>
    <row r="23" spans="1:12">
      <c r="A23" s="281"/>
      <c r="B23" s="143" t="s">
        <v>51</v>
      </c>
      <c r="C23" s="146">
        <v>1.7469371020292866E-2</v>
      </c>
      <c r="D23" s="147">
        <v>5.328404484933285E-2</v>
      </c>
      <c r="E23" s="144">
        <v>0</v>
      </c>
      <c r="F23" s="148">
        <v>1.5761936755060593E-4</v>
      </c>
      <c r="G23" s="146">
        <v>7.0911035237176331E-2</v>
      </c>
      <c r="I23" s="149">
        <v>0.7514210541577</v>
      </c>
      <c r="J23" s="150"/>
      <c r="K23" s="151"/>
      <c r="L23" s="152">
        <v>14.1021774206976</v>
      </c>
    </row>
    <row r="24" spans="1:12">
      <c r="A24" s="281"/>
      <c r="B24" s="143" t="s">
        <v>52</v>
      </c>
      <c r="C24" s="146">
        <v>0</v>
      </c>
      <c r="D24" s="147">
        <v>0</v>
      </c>
      <c r="E24" s="144">
        <v>0</v>
      </c>
      <c r="F24" s="148">
        <v>1.6310469912058185E-3</v>
      </c>
      <c r="G24" s="146">
        <v>1.6310469912058185E-3</v>
      </c>
      <c r="I24" s="149">
        <v>0</v>
      </c>
      <c r="J24" s="145"/>
      <c r="K24" s="151"/>
      <c r="L24" s="152">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B1" sqref="B1:G8"/>
    </sheetView>
  </sheetViews>
  <sheetFormatPr baseColWidth="10" defaultRowHeight="15" x14ac:dyDescent="0"/>
  <cols>
    <col min="3" max="3" width="18.5" customWidth="1"/>
    <col min="4" max="4" width="12.5" customWidth="1"/>
    <col min="5" max="5" width="22.6640625" customWidth="1"/>
    <col min="10" max="10" width="25.33203125" customWidth="1"/>
    <col min="11" max="11" width="14.33203125" customWidth="1"/>
  </cols>
  <sheetData>
    <row r="1" spans="1:11">
      <c r="B1" s="29" t="s">
        <v>275</v>
      </c>
      <c r="C1" t="s">
        <v>550</v>
      </c>
      <c r="D1" s="72" t="s">
        <v>551</v>
      </c>
      <c r="E1" t="s">
        <v>574</v>
      </c>
      <c r="F1" s="113" t="s">
        <v>573</v>
      </c>
      <c r="G1" s="113"/>
      <c r="H1" s="72"/>
      <c r="I1" s="72" t="s">
        <v>43</v>
      </c>
      <c r="J1" t="s">
        <v>554</v>
      </c>
      <c r="K1" t="s">
        <v>555</v>
      </c>
    </row>
    <row r="2" spans="1:11">
      <c r="A2">
        <v>0</v>
      </c>
      <c r="B2" s="29" t="s">
        <v>46</v>
      </c>
      <c r="C2">
        <v>0.41768999999999901</v>
      </c>
      <c r="D2" s="72">
        <v>117571</v>
      </c>
      <c r="E2" s="97">
        <v>49108.230989999996</v>
      </c>
      <c r="F2" s="97" t="s">
        <v>46</v>
      </c>
      <c r="G2" s="97">
        <v>349.49586762958978</v>
      </c>
      <c r="H2" s="97">
        <v>752</v>
      </c>
      <c r="I2" s="72" t="s">
        <v>46</v>
      </c>
      <c r="J2">
        <v>286475.69783351797</v>
      </c>
      <c r="K2" s="113">
        <v>49108.230989999996</v>
      </c>
    </row>
    <row r="3" spans="1:11">
      <c r="A3">
        <v>1</v>
      </c>
      <c r="B3" s="29" t="s">
        <v>47</v>
      </c>
      <c r="C3">
        <v>2.4840000000000001E-2</v>
      </c>
      <c r="D3" s="72">
        <v>9400</v>
      </c>
      <c r="E3" s="97">
        <v>233.49600000000001</v>
      </c>
      <c r="F3" s="97" t="s">
        <v>47</v>
      </c>
      <c r="G3" s="97">
        <v>141.63439849624061</v>
      </c>
      <c r="H3" s="97">
        <v>281</v>
      </c>
      <c r="I3" s="72" t="s">
        <v>47</v>
      </c>
      <c r="J3">
        <v>7153827.4168650704</v>
      </c>
      <c r="K3" s="113">
        <v>233.49600000000001</v>
      </c>
    </row>
    <row r="4" spans="1:11">
      <c r="A4">
        <v>2</v>
      </c>
      <c r="B4" s="29" t="s">
        <v>48</v>
      </c>
      <c r="C4">
        <v>9.486E-2</v>
      </c>
      <c r="D4" s="72">
        <v>76717</v>
      </c>
      <c r="E4" s="46">
        <v>7277.3746199999996</v>
      </c>
      <c r="F4" s="46" t="s">
        <v>48</v>
      </c>
      <c r="G4" s="46">
        <v>14196.938740498699</v>
      </c>
      <c r="H4" s="188">
        <v>14416</v>
      </c>
      <c r="I4" s="72" t="s">
        <v>48</v>
      </c>
      <c r="J4">
        <v>4.2058909059687399E-2</v>
      </c>
      <c r="K4" s="100">
        <v>7277.3746199999996</v>
      </c>
    </row>
    <row r="5" spans="1:11">
      <c r="A5">
        <v>3</v>
      </c>
      <c r="B5" s="29" t="s">
        <v>49</v>
      </c>
      <c r="C5">
        <v>7.9490159999999997E-3</v>
      </c>
      <c r="D5" s="72">
        <v>876802</v>
      </c>
      <c r="E5" s="46">
        <v>6969.7131268319999</v>
      </c>
      <c r="F5" s="46" t="s">
        <v>49</v>
      </c>
      <c r="G5" s="46">
        <v>14557.319</v>
      </c>
      <c r="H5" s="188">
        <v>24132</v>
      </c>
      <c r="I5" s="72" t="s">
        <v>49</v>
      </c>
      <c r="J5">
        <v>44.296178575079701</v>
      </c>
      <c r="K5" s="100">
        <v>6969.7131268319999</v>
      </c>
    </row>
    <row r="6" spans="1:11">
      <c r="A6">
        <v>4</v>
      </c>
      <c r="B6" s="29" t="s">
        <v>50</v>
      </c>
      <c r="C6">
        <v>1.60389E-3</v>
      </c>
      <c r="D6" s="72">
        <v>16381069</v>
      </c>
      <c r="E6" s="49">
        <v>26273.432758409999</v>
      </c>
      <c r="F6" s="49" t="s">
        <v>50</v>
      </c>
      <c r="G6" s="49">
        <v>119486.655</v>
      </c>
      <c r="H6" s="188">
        <v>176149</v>
      </c>
      <c r="I6" s="72" t="s">
        <v>50</v>
      </c>
      <c r="J6">
        <v>1319.32659800038</v>
      </c>
      <c r="K6" s="165">
        <v>26273.432758409999</v>
      </c>
    </row>
    <row r="7" spans="1:11">
      <c r="A7">
        <v>5</v>
      </c>
      <c r="B7" s="29" t="s">
        <v>553</v>
      </c>
      <c r="C7">
        <v>9.3699999999999992</v>
      </c>
      <c r="D7" s="72">
        <v>57824</v>
      </c>
      <c r="E7" s="97">
        <v>541810.88</v>
      </c>
      <c r="F7" s="97" t="s">
        <v>51</v>
      </c>
      <c r="G7" s="97">
        <v>425000.03384006489</v>
      </c>
      <c r="H7" s="188">
        <v>454529</v>
      </c>
      <c r="I7" s="72" t="s">
        <v>51</v>
      </c>
      <c r="J7">
        <v>27.572763554568802</v>
      </c>
      <c r="K7" s="113">
        <v>541810.88</v>
      </c>
    </row>
    <row r="8" spans="1:11">
      <c r="A8">
        <v>6</v>
      </c>
      <c r="B8" t="s">
        <v>52</v>
      </c>
      <c r="C8">
        <v>1.4999999999999999E-2</v>
      </c>
      <c r="D8" s="72">
        <v>2101777</v>
      </c>
      <c r="E8" s="97">
        <v>31526.654999999999</v>
      </c>
      <c r="F8" s="97" t="s">
        <v>552</v>
      </c>
      <c r="G8" s="97">
        <v>29292.388465919994</v>
      </c>
      <c r="H8" s="188">
        <v>33286</v>
      </c>
      <c r="I8" s="72" t="s">
        <v>52</v>
      </c>
      <c r="J8">
        <v>368.625442332609</v>
      </c>
      <c r="K8" s="113">
        <v>31526.654999999999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97" customWidth="1"/>
    <col min="6" max="6" width="22" customWidth="1"/>
  </cols>
  <sheetData>
    <row r="1" spans="1:6" s="29" customFormat="1">
      <c r="A1" s="29" t="s">
        <v>570</v>
      </c>
      <c r="B1" s="29" t="s">
        <v>567</v>
      </c>
      <c r="C1" s="29" t="s">
        <v>568</v>
      </c>
      <c r="D1" s="29" t="s">
        <v>64</v>
      </c>
      <c r="E1" s="167" t="s">
        <v>571</v>
      </c>
      <c r="F1" s="29" t="s">
        <v>572</v>
      </c>
    </row>
    <row r="2" spans="1:6">
      <c r="A2" s="29" t="s">
        <v>77</v>
      </c>
      <c r="B2">
        <v>3478.7323856834</v>
      </c>
      <c r="C2">
        <v>3478.7323856834</v>
      </c>
      <c r="D2">
        <v>10249.2902117916</v>
      </c>
      <c r="E2" s="97">
        <v>100</v>
      </c>
      <c r="F2">
        <f t="shared" ref="F2:F43" si="0">B2*(1-(E2/100))</f>
        <v>0</v>
      </c>
    </row>
    <row r="3" spans="1:6">
      <c r="A3" s="29" t="s">
        <v>98</v>
      </c>
      <c r="B3">
        <v>16994.079376850801</v>
      </c>
      <c r="C3">
        <v>16994.079376850801</v>
      </c>
      <c r="D3">
        <v>162347742.01878899</v>
      </c>
      <c r="E3" s="97">
        <v>100</v>
      </c>
      <c r="F3">
        <f t="shared" si="0"/>
        <v>0</v>
      </c>
    </row>
    <row r="4" spans="1:6">
      <c r="A4" s="29" t="s">
        <v>25</v>
      </c>
      <c r="B4">
        <v>1690.40887808</v>
      </c>
      <c r="C4">
        <v>1690.40887808</v>
      </c>
      <c r="D4">
        <v>1109.56981132075</v>
      </c>
      <c r="E4" s="97">
        <v>65.639137708565798</v>
      </c>
      <c r="F4">
        <f t="shared" si="0"/>
        <v>580.83906675924663</v>
      </c>
    </row>
    <row r="5" spans="1:6">
      <c r="A5" s="29" t="s">
        <v>569</v>
      </c>
      <c r="B5">
        <v>809.86283135999997</v>
      </c>
      <c r="C5">
        <v>0</v>
      </c>
      <c r="D5">
        <v>474.98137651821798</v>
      </c>
      <c r="E5" s="97">
        <v>0</v>
      </c>
      <c r="F5">
        <f t="shared" si="0"/>
        <v>809.86283135999997</v>
      </c>
    </row>
    <row r="6" spans="1:6">
      <c r="A6" s="29" t="s">
        <v>83</v>
      </c>
      <c r="B6">
        <v>2441.1493052420101</v>
      </c>
      <c r="C6">
        <v>1338.63842751174</v>
      </c>
      <c r="D6">
        <v>3775.1161290322498</v>
      </c>
      <c r="E6" s="97">
        <v>54.836401224505998</v>
      </c>
      <c r="F6">
        <f t="shared" si="0"/>
        <v>1102.510877730261</v>
      </c>
    </row>
    <row r="7" spans="1:6">
      <c r="A7" s="29" t="s">
        <v>69</v>
      </c>
      <c r="B7">
        <v>1332.5241506370101</v>
      </c>
      <c r="C7">
        <v>433.17548863873702</v>
      </c>
      <c r="D7">
        <v>4.2765957446808498</v>
      </c>
      <c r="E7" s="97">
        <v>0.32093945484113101</v>
      </c>
      <c r="F7">
        <f t="shared" si="0"/>
        <v>1328.2475548923292</v>
      </c>
    </row>
    <row r="8" spans="1:6">
      <c r="A8" s="29" t="s">
        <v>81</v>
      </c>
      <c r="B8">
        <v>7455.6133482342202</v>
      </c>
      <c r="C8">
        <v>7455.6133482342202</v>
      </c>
      <c r="D8">
        <v>3158.8553459119498</v>
      </c>
      <c r="E8" s="97">
        <v>42.368819282455</v>
      </c>
      <c r="F8">
        <f t="shared" si="0"/>
        <v>4296.7580023222718</v>
      </c>
    </row>
    <row r="9" spans="1:6">
      <c r="A9" s="29" t="s">
        <v>97</v>
      </c>
      <c r="B9">
        <v>5512.5543886512996</v>
      </c>
      <c r="C9">
        <v>3215.65672671325</v>
      </c>
      <c r="D9">
        <v>487.32558139534802</v>
      </c>
      <c r="E9" s="97">
        <v>8.8402861366521108</v>
      </c>
      <c r="F9">
        <f t="shared" si="0"/>
        <v>5025.2288072559513</v>
      </c>
    </row>
    <row r="10" spans="1:6">
      <c r="A10" s="29" t="s">
        <v>281</v>
      </c>
      <c r="B10">
        <v>7366.2478538491796</v>
      </c>
      <c r="C10">
        <v>1227.7079756415301</v>
      </c>
      <c r="D10">
        <v>183.74603174603101</v>
      </c>
      <c r="E10" s="97">
        <v>2.4944318381849699</v>
      </c>
      <c r="F10">
        <f t="shared" si="0"/>
        <v>7182.5018221031487</v>
      </c>
    </row>
    <row r="11" spans="1:6">
      <c r="A11" s="29" t="s">
        <v>47</v>
      </c>
      <c r="B11">
        <v>7629.1140709839101</v>
      </c>
      <c r="C11">
        <v>7629.1140709839101</v>
      </c>
      <c r="D11">
        <v>233.49600000000001</v>
      </c>
      <c r="E11" s="97">
        <v>3.0605912800290098</v>
      </c>
      <c r="F11">
        <f t="shared" si="0"/>
        <v>7395.61807098391</v>
      </c>
    </row>
    <row r="12" spans="1:6">
      <c r="A12" s="29" t="s">
        <v>397</v>
      </c>
      <c r="B12">
        <v>10568.9643120444</v>
      </c>
      <c r="C12">
        <v>9688.21728604077</v>
      </c>
      <c r="D12">
        <v>2110.6153846153802</v>
      </c>
      <c r="E12" s="97">
        <v>19.969935769487901</v>
      </c>
      <c r="F12">
        <f t="shared" si="0"/>
        <v>8458.348927429035</v>
      </c>
    </row>
    <row r="13" spans="1:6">
      <c r="A13" s="29" t="s">
        <v>93</v>
      </c>
      <c r="B13">
        <v>9373.7299402487697</v>
      </c>
      <c r="C13">
        <v>6915.0789218362197</v>
      </c>
      <c r="D13">
        <v>493.62318840579701</v>
      </c>
      <c r="E13" s="97">
        <v>5.2660274144050696</v>
      </c>
      <c r="F13">
        <f t="shared" si="0"/>
        <v>8880.1067518429736</v>
      </c>
    </row>
    <row r="14" spans="1:6">
      <c r="A14" s="29" t="s">
        <v>79</v>
      </c>
      <c r="B14">
        <v>9151.3061348278006</v>
      </c>
      <c r="C14">
        <v>5097.7670215765802</v>
      </c>
      <c r="D14">
        <v>10.322033898305</v>
      </c>
      <c r="E14" s="97">
        <v>0.112793012781222</v>
      </c>
      <c r="F14">
        <f t="shared" si="0"/>
        <v>9140.984100929496</v>
      </c>
    </row>
    <row r="15" spans="1:6">
      <c r="A15" s="29" t="s">
        <v>277</v>
      </c>
      <c r="B15">
        <v>10407.857968995801</v>
      </c>
      <c r="C15">
        <v>3517.1649831817399</v>
      </c>
      <c r="D15">
        <v>135.55174452986299</v>
      </c>
      <c r="E15" s="97">
        <v>1.30239810087398</v>
      </c>
      <c r="F15">
        <f t="shared" si="0"/>
        <v>10272.306224465938</v>
      </c>
    </row>
    <row r="16" spans="1:6">
      <c r="A16" s="29" t="s">
        <v>96</v>
      </c>
      <c r="B16">
        <v>31299.274477817598</v>
      </c>
      <c r="C16">
        <v>20866.182985211701</v>
      </c>
      <c r="D16">
        <v>197386018.70715299</v>
      </c>
      <c r="E16" s="97">
        <v>66.6666666666666</v>
      </c>
      <c r="F16">
        <f t="shared" si="0"/>
        <v>10433.091492605889</v>
      </c>
    </row>
    <row r="17" spans="1:6">
      <c r="A17" s="29" t="s">
        <v>70</v>
      </c>
      <c r="B17">
        <v>21157.494310088099</v>
      </c>
      <c r="C17">
        <v>10188.1904407692</v>
      </c>
      <c r="D17">
        <v>42886.458950361302</v>
      </c>
      <c r="E17" s="97">
        <v>48.154050245502702</v>
      </c>
      <c r="F17">
        <f t="shared" si="0"/>
        <v>10969.303869318901</v>
      </c>
    </row>
    <row r="18" spans="1:6">
      <c r="A18" s="29" t="s">
        <v>72</v>
      </c>
      <c r="B18">
        <v>13296.1259022047</v>
      </c>
      <c r="C18">
        <v>2216.0209837007801</v>
      </c>
      <c r="D18">
        <v>26547.135329795299</v>
      </c>
      <c r="E18" s="97">
        <v>16.6666666666666</v>
      </c>
      <c r="F18">
        <f t="shared" si="0"/>
        <v>11080.104918503926</v>
      </c>
    </row>
    <row r="19" spans="1:6">
      <c r="A19" s="29" t="s">
        <v>282</v>
      </c>
      <c r="B19">
        <v>12773.5590386439</v>
      </c>
      <c r="C19">
        <v>10648.1199345688</v>
      </c>
      <c r="D19">
        <v>1014.125</v>
      </c>
      <c r="E19" s="97">
        <v>7.9392516755272498</v>
      </c>
      <c r="F19">
        <f t="shared" si="0"/>
        <v>11759.434038643902</v>
      </c>
    </row>
    <row r="20" spans="1:6">
      <c r="A20" s="29" t="s">
        <v>88</v>
      </c>
      <c r="B20">
        <v>49225.751962461698</v>
      </c>
      <c r="C20">
        <v>36919.313971846299</v>
      </c>
      <c r="D20">
        <v>410084399.90968102</v>
      </c>
      <c r="E20" s="97">
        <v>75</v>
      </c>
      <c r="F20">
        <f t="shared" si="0"/>
        <v>12306.437990615424</v>
      </c>
    </row>
    <row r="21" spans="1:6">
      <c r="A21" s="29" t="s">
        <v>412</v>
      </c>
      <c r="B21">
        <v>17329.685240864201</v>
      </c>
      <c r="C21">
        <v>11165.911839046499</v>
      </c>
      <c r="D21">
        <v>4007.8638184245601</v>
      </c>
      <c r="E21" s="97">
        <v>23.127158760932499</v>
      </c>
      <c r="F21">
        <f t="shared" si="0"/>
        <v>13321.821422439649</v>
      </c>
    </row>
    <row r="22" spans="1:6">
      <c r="A22" s="29" t="s">
        <v>85</v>
      </c>
      <c r="B22">
        <v>14422.899783406099</v>
      </c>
      <c r="C22">
        <v>7211.4498917030696</v>
      </c>
      <c r="D22">
        <v>598.45833333333303</v>
      </c>
      <c r="E22" s="97">
        <v>4.1493620722642097</v>
      </c>
      <c r="F22">
        <f t="shared" si="0"/>
        <v>13824.441450072771</v>
      </c>
    </row>
    <row r="23" spans="1:6">
      <c r="A23" s="29" t="s">
        <v>280</v>
      </c>
      <c r="B23">
        <v>17689.0106170709</v>
      </c>
      <c r="C23">
        <v>9474.0429017999995</v>
      </c>
      <c r="D23">
        <v>47.534246575342401</v>
      </c>
      <c r="E23" s="97">
        <v>0.26872190652352801</v>
      </c>
      <c r="F23">
        <f t="shared" si="0"/>
        <v>17641.476370495559</v>
      </c>
    </row>
    <row r="24" spans="1:6">
      <c r="A24" s="29" t="s">
        <v>91</v>
      </c>
      <c r="B24">
        <v>26563.136200244</v>
      </c>
      <c r="C24">
        <v>19922.352150183</v>
      </c>
      <c r="D24">
        <v>7022.4</v>
      </c>
      <c r="E24" s="97">
        <v>26.436637402534899</v>
      </c>
      <c r="F24">
        <f t="shared" si="0"/>
        <v>19540.736200244006</v>
      </c>
    </row>
    <row r="25" spans="1:6">
      <c r="A25" s="29" t="s">
        <v>75</v>
      </c>
      <c r="B25">
        <v>21922.186537888399</v>
      </c>
      <c r="C25">
        <v>11063.6837177546</v>
      </c>
      <c r="D25">
        <v>718.52307692307602</v>
      </c>
      <c r="E25" s="97">
        <v>3.2776068011338202</v>
      </c>
      <c r="F25">
        <f t="shared" si="0"/>
        <v>21203.663460965327</v>
      </c>
    </row>
    <row r="26" spans="1:6">
      <c r="A26" s="29" t="s">
        <v>49</v>
      </c>
      <c r="B26">
        <v>30828.9912899316</v>
      </c>
      <c r="C26">
        <v>30828.9912899316</v>
      </c>
      <c r="D26">
        <v>6969.7131268319999</v>
      </c>
      <c r="E26" s="97">
        <v>22.607658684921699</v>
      </c>
      <c r="F26">
        <f t="shared" si="0"/>
        <v>23859.278163099625</v>
      </c>
    </row>
    <row r="27" spans="1:6">
      <c r="A27" s="29" t="s">
        <v>82</v>
      </c>
      <c r="B27">
        <v>26384.890471543298</v>
      </c>
      <c r="C27">
        <v>17838.004868786698</v>
      </c>
      <c r="D27">
        <v>1652.7664670658601</v>
      </c>
      <c r="E27" s="97">
        <v>6.2640641576602603</v>
      </c>
      <c r="F27">
        <f t="shared" si="0"/>
        <v>24732.124004477439</v>
      </c>
    </row>
    <row r="28" spans="1:6">
      <c r="A28" s="29" t="s">
        <v>86</v>
      </c>
      <c r="B28">
        <v>26091.4634127643</v>
      </c>
      <c r="C28">
        <v>10871.4430886518</v>
      </c>
      <c r="D28">
        <v>21</v>
      </c>
      <c r="E28" s="97">
        <v>8.0486094887749604E-2</v>
      </c>
      <c r="F28">
        <f t="shared" si="0"/>
        <v>26070.4634127643</v>
      </c>
    </row>
    <row r="29" spans="1:6">
      <c r="A29" s="29" t="s">
        <v>21</v>
      </c>
      <c r="B29">
        <v>32196.600251391999</v>
      </c>
      <c r="C29">
        <v>32196.600251391999</v>
      </c>
      <c r="D29">
        <v>1141.3636363636299</v>
      </c>
      <c r="E29" s="97">
        <v>3.5449818535243902</v>
      </c>
      <c r="F29">
        <f t="shared" si="0"/>
        <v>31055.236615028367</v>
      </c>
    </row>
    <row r="30" spans="1:6">
      <c r="A30" s="29" t="s">
        <v>78</v>
      </c>
      <c r="B30">
        <v>40587.7733394729</v>
      </c>
      <c r="C30">
        <v>17997.946587668699</v>
      </c>
      <c r="D30">
        <v>1483.1074380165201</v>
      </c>
      <c r="E30" s="97">
        <v>3.65407440711747</v>
      </c>
      <c r="F30">
        <f t="shared" si="0"/>
        <v>39104.66590145637</v>
      </c>
    </row>
    <row r="31" spans="1:6">
      <c r="A31" s="29" t="s">
        <v>278</v>
      </c>
      <c r="B31">
        <v>55670.133158634402</v>
      </c>
      <c r="C31">
        <v>44903.829751691097</v>
      </c>
      <c r="D31">
        <v>5478.8155265180603</v>
      </c>
      <c r="E31" s="97">
        <v>9.8415707232205403</v>
      </c>
      <c r="F31">
        <f t="shared" si="0"/>
        <v>50191.317632116348</v>
      </c>
    </row>
    <row r="32" spans="1:6">
      <c r="A32" s="29" t="s">
        <v>52</v>
      </c>
      <c r="B32">
        <v>94727.863902377794</v>
      </c>
      <c r="C32">
        <v>94727.863902377794</v>
      </c>
      <c r="D32">
        <v>31526.654999999999</v>
      </c>
      <c r="E32" s="97">
        <v>33.281289898492702</v>
      </c>
      <c r="F32">
        <f t="shared" si="0"/>
        <v>63201.208902377817</v>
      </c>
    </row>
    <row r="33" spans="1:6">
      <c r="A33" s="29" t="s">
        <v>279</v>
      </c>
      <c r="B33">
        <v>70700.451074730605</v>
      </c>
      <c r="C33">
        <v>70700.451074730605</v>
      </c>
      <c r="D33">
        <v>442.18181818181802</v>
      </c>
      <c r="E33" s="97">
        <v>0.62542998164810903</v>
      </c>
      <c r="F33">
        <f t="shared" si="0"/>
        <v>70258.269256548781</v>
      </c>
    </row>
    <row r="34" spans="1:6">
      <c r="A34" s="29" t="s">
        <v>89</v>
      </c>
      <c r="B34">
        <v>82087.563863823103</v>
      </c>
      <c r="C34">
        <v>41043.781931911501</v>
      </c>
      <c r="D34">
        <v>4857.1008403361302</v>
      </c>
      <c r="E34" s="97">
        <v>5.9169752538809401</v>
      </c>
      <c r="F34">
        <f t="shared" si="0"/>
        <v>77230.463023486984</v>
      </c>
    </row>
    <row r="35" spans="1:6">
      <c r="A35" s="29" t="s">
        <v>73</v>
      </c>
      <c r="B35">
        <v>78540.545681170493</v>
      </c>
      <c r="C35">
        <v>39944.253786074703</v>
      </c>
      <c r="D35">
        <v>646.58981233243901</v>
      </c>
      <c r="E35" s="97">
        <v>0.82325607331176798</v>
      </c>
      <c r="F35">
        <f t="shared" si="0"/>
        <v>77893.955868838049</v>
      </c>
    </row>
    <row r="36" spans="1:6">
      <c r="A36" s="29" t="s">
        <v>385</v>
      </c>
      <c r="B36">
        <v>98019.933029580905</v>
      </c>
      <c r="C36">
        <v>79526.914413884893</v>
      </c>
      <c r="D36">
        <v>5591.2457912457903</v>
      </c>
      <c r="E36" s="97">
        <v>5.7041926253494104</v>
      </c>
      <c r="F36">
        <f t="shared" si="0"/>
        <v>92428.687238335115</v>
      </c>
    </row>
    <row r="37" spans="1:6">
      <c r="A37" s="29" t="s">
        <v>48</v>
      </c>
      <c r="B37">
        <v>151197.54965239699</v>
      </c>
      <c r="C37">
        <v>151197.54965239699</v>
      </c>
      <c r="D37">
        <v>7277.3746199999996</v>
      </c>
      <c r="E37" s="97">
        <v>4.8131564544072498</v>
      </c>
      <c r="F37">
        <f t="shared" si="0"/>
        <v>143920.17503239703</v>
      </c>
    </row>
    <row r="38" spans="1:6">
      <c r="A38" s="29" t="s">
        <v>46</v>
      </c>
      <c r="B38">
        <v>211874.94380611301</v>
      </c>
      <c r="C38">
        <v>211874.94380611301</v>
      </c>
      <c r="D38">
        <v>49108.230989999996</v>
      </c>
      <c r="E38" s="97">
        <v>23.177932278268301</v>
      </c>
      <c r="F38">
        <f t="shared" si="0"/>
        <v>162766.71281611311</v>
      </c>
    </row>
    <row r="39" spans="1:6">
      <c r="A39" s="29" t="s">
        <v>68</v>
      </c>
      <c r="B39">
        <v>196977.15558845401</v>
      </c>
      <c r="C39">
        <v>169259.10042298201</v>
      </c>
      <c r="D39">
        <v>2359.07889344262</v>
      </c>
      <c r="E39" s="97">
        <v>1.1976408565729599</v>
      </c>
      <c r="F39">
        <f t="shared" si="0"/>
        <v>194618.0766950114</v>
      </c>
    </row>
    <row r="40" spans="1:6">
      <c r="A40" s="29" t="s">
        <v>17</v>
      </c>
      <c r="B40">
        <v>199130.9785344</v>
      </c>
      <c r="C40">
        <v>199130.9785344</v>
      </c>
      <c r="D40">
        <v>2767.9519519519499</v>
      </c>
      <c r="E40" s="97">
        <v>1.3900157435693901</v>
      </c>
      <c r="F40">
        <f t="shared" si="0"/>
        <v>196363.02658244804</v>
      </c>
    </row>
    <row r="41" spans="1:6">
      <c r="A41" s="29" t="s">
        <v>95</v>
      </c>
      <c r="B41">
        <v>290742.794178996</v>
      </c>
      <c r="C41">
        <v>57782.100136572102</v>
      </c>
      <c r="D41">
        <v>520776732.27537102</v>
      </c>
      <c r="E41" s="97">
        <v>19.873957770729199</v>
      </c>
      <c r="F41">
        <f t="shared" si="0"/>
        <v>232960.69404242423</v>
      </c>
    </row>
    <row r="42" spans="1:6">
      <c r="A42" s="29" t="s">
        <v>99</v>
      </c>
      <c r="B42">
        <v>378174.72129140899</v>
      </c>
      <c r="C42">
        <v>367250.54660854599</v>
      </c>
      <c r="D42">
        <v>77852.2872158299</v>
      </c>
      <c r="E42" s="97">
        <v>20.5863276503453</v>
      </c>
      <c r="F42">
        <f t="shared" si="0"/>
        <v>300322.4340755794</v>
      </c>
    </row>
    <row r="43" spans="1:6">
      <c r="A43" s="29" t="s">
        <v>23</v>
      </c>
      <c r="B43">
        <v>1524330.4610587501</v>
      </c>
      <c r="C43">
        <v>1524330.4610587501</v>
      </c>
      <c r="D43">
        <v>541810.88</v>
      </c>
      <c r="E43" s="97">
        <v>35.544187683796103</v>
      </c>
      <c r="F43">
        <f t="shared" si="0"/>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8"/>
  <sheetViews>
    <sheetView workbookViewId="0">
      <selection activeCell="B109" sqref="B109"/>
    </sheetView>
  </sheetViews>
  <sheetFormatPr baseColWidth="10" defaultRowHeight="15" x14ac:dyDescent="0"/>
  <cols>
    <col min="1" max="1" width="21.5" style="50" customWidth="1"/>
    <col min="2" max="2" width="26.1640625" style="50" customWidth="1"/>
    <col min="3" max="3" width="19.33203125" customWidth="1"/>
    <col min="5" max="6" width="26.1640625" style="72" customWidth="1"/>
    <col min="7" max="7" width="22.5" style="181" customWidth="1"/>
    <col min="8" max="8" width="26.1640625" style="113" customWidth="1"/>
    <col min="9" max="14" width="26.1640625" style="72" customWidth="1"/>
    <col min="15" max="15" width="18.6640625" style="72" customWidth="1"/>
    <col min="16" max="16384" width="10.83203125" style="72"/>
  </cols>
  <sheetData>
    <row r="1" spans="1:11">
      <c r="A1" s="50" t="s">
        <v>104</v>
      </c>
      <c r="B1" s="50" t="s">
        <v>566</v>
      </c>
      <c r="C1" s="113" t="s">
        <v>662</v>
      </c>
      <c r="G1" s="180" t="s">
        <v>575</v>
      </c>
      <c r="J1" s="72" t="s">
        <v>567</v>
      </c>
      <c r="K1" s="72" t="s">
        <v>568</v>
      </c>
    </row>
    <row r="2" spans="1:11">
      <c r="A2" s="50" t="s">
        <v>663</v>
      </c>
      <c r="B2" s="50">
        <v>6.5277659789397E-4</v>
      </c>
      <c r="C2" s="113">
        <v>3.1931260277579437E-4</v>
      </c>
      <c r="D2">
        <f>MIN(B2:C2)/MAX(B2:C2)</f>
        <v>0.48916061606065736</v>
      </c>
      <c r="G2" s="182" t="s">
        <v>587</v>
      </c>
      <c r="J2" s="72">
        <v>37663.0444825226</v>
      </c>
      <c r="K2" s="72">
        <v>37663.0444825226</v>
      </c>
    </row>
    <row r="3" spans="1:11">
      <c r="A3" s="50" t="s">
        <v>108</v>
      </c>
      <c r="B3" s="50">
        <v>1.40883644164472E-2</v>
      </c>
      <c r="C3" s="113">
        <v>6.891473017236362E-3</v>
      </c>
      <c r="D3">
        <f t="shared" ref="D3:D66" si="0">MIN(B3:C3)/MAX(B3:C3)</f>
        <v>0.4891606160606578</v>
      </c>
      <c r="G3" s="182" t="s">
        <v>108</v>
      </c>
      <c r="J3" s="72">
        <v>722.96850911839203</v>
      </c>
      <c r="K3" s="72">
        <v>722.96850911839203</v>
      </c>
    </row>
    <row r="4" spans="1:11">
      <c r="A4" s="50" t="s">
        <v>111</v>
      </c>
      <c r="B4" s="50">
        <v>2.7043601912750197E-4</v>
      </c>
      <c r="C4" s="113">
        <v>1.3228664972140053E-4</v>
      </c>
      <c r="D4">
        <f t="shared" si="0"/>
        <v>0.48916061606065714</v>
      </c>
      <c r="G4" s="182" t="s">
        <v>111</v>
      </c>
      <c r="J4" s="72">
        <v>2642.4499008277198</v>
      </c>
      <c r="K4" s="72">
        <v>2642.4499008277198</v>
      </c>
    </row>
    <row r="5" spans="1:11">
      <c r="A5" s="50" t="s">
        <v>113</v>
      </c>
      <c r="B5" s="50">
        <v>9.8844364991101897E-4</v>
      </c>
      <c r="C5" s="113">
        <v>4.8350770473171894E-4</v>
      </c>
      <c r="D5">
        <f t="shared" si="0"/>
        <v>0.48916061606065753</v>
      </c>
      <c r="G5" s="182" t="s">
        <v>113</v>
      </c>
      <c r="J5" s="72">
        <v>2840.1443931487202</v>
      </c>
      <c r="K5" s="72">
        <v>2840.1443931487202</v>
      </c>
    </row>
    <row r="6" spans="1:11">
      <c r="A6" s="50" t="s">
        <v>114</v>
      </c>
      <c r="B6" s="50">
        <v>1.06239391307243E-3</v>
      </c>
      <c r="C6" s="113">
        <v>5.1968126101760534E-4</v>
      </c>
      <c r="D6">
        <f t="shared" si="0"/>
        <v>0.48916061606066025</v>
      </c>
      <c r="G6" s="182" t="s">
        <v>585</v>
      </c>
      <c r="J6" s="72">
        <v>1745.0964013202499</v>
      </c>
      <c r="K6" s="72">
        <v>1745.0964013202499</v>
      </c>
    </row>
    <row r="7" spans="1:11">
      <c r="A7" s="50" t="s">
        <v>118</v>
      </c>
      <c r="B7" s="50">
        <v>2.2194404328394899E-2</v>
      </c>
      <c r="C7" s="113">
        <v>8.142471370782757E-3</v>
      </c>
      <c r="D7">
        <f t="shared" si="0"/>
        <v>0.36687046204549439</v>
      </c>
      <c r="G7" s="185" t="s">
        <v>584</v>
      </c>
      <c r="J7" s="72">
        <v>59333.277644888702</v>
      </c>
      <c r="K7" s="72">
        <v>44499.958233666497</v>
      </c>
    </row>
    <row r="8" spans="1:11">
      <c r="A8" s="50" t="s">
        <v>120</v>
      </c>
      <c r="B8" s="50">
        <v>1.7407375943839201E-4</v>
      </c>
      <c r="C8" s="113">
        <v>8.5150027406878507E-5</v>
      </c>
      <c r="D8">
        <f t="shared" si="0"/>
        <v>0.48916061606065736</v>
      </c>
      <c r="G8" s="182" t="s">
        <v>586</v>
      </c>
      <c r="J8" s="72">
        <v>465.35904035206897</v>
      </c>
      <c r="K8" s="72">
        <v>465.35904035206897</v>
      </c>
    </row>
    <row r="9" spans="1:11">
      <c r="A9" s="50" t="s">
        <v>121</v>
      </c>
      <c r="B9" s="173">
        <v>5.07067535864066E-5</v>
      </c>
      <c r="C9" s="113">
        <v>2.4803746822762601E-5</v>
      </c>
      <c r="D9">
        <f t="shared" si="0"/>
        <v>0.48916061606065736</v>
      </c>
      <c r="G9" s="182" t="s">
        <v>589</v>
      </c>
      <c r="J9" s="72">
        <v>135.556595459698</v>
      </c>
      <c r="K9" s="72">
        <v>135.556595459698</v>
      </c>
    </row>
    <row r="10" spans="1:11">
      <c r="A10" s="50" t="s">
        <v>123</v>
      </c>
      <c r="B10" s="50">
        <v>2.16037969303004E-4</v>
      </c>
      <c r="C10" s="113">
        <v>1.7612877692791835E-5</v>
      </c>
      <c r="D10">
        <f t="shared" si="0"/>
        <v>8.1526769343443037E-2</v>
      </c>
      <c r="G10" s="185" t="s">
        <v>588</v>
      </c>
      <c r="J10" s="72">
        <v>577.543809008371</v>
      </c>
      <c r="K10" s="72">
        <v>96.257301501395204</v>
      </c>
    </row>
    <row r="11" spans="1:11">
      <c r="A11" s="50" t="s">
        <v>125</v>
      </c>
      <c r="B11" s="50">
        <v>8.5818363403127301E-4</v>
      </c>
      <c r="C11" s="113">
        <v>4.1978963511591098E-4</v>
      </c>
      <c r="D11">
        <f t="shared" si="0"/>
        <v>0.48916061606065708</v>
      </c>
      <c r="G11" s="182" t="s">
        <v>615</v>
      </c>
      <c r="J11" s="72">
        <v>2294.2200689356901</v>
      </c>
      <c r="K11" s="72">
        <v>2294.2200689356901</v>
      </c>
    </row>
    <row r="12" spans="1:11">
      <c r="A12" s="50" t="s">
        <v>127</v>
      </c>
      <c r="B12" s="50">
        <v>9.7372509185850598E-4</v>
      </c>
      <c r="C12" s="113">
        <v>7.9384660967871104E-5</v>
      </c>
      <c r="D12">
        <f t="shared" si="0"/>
        <v>8.1526769343442829E-2</v>
      </c>
      <c r="G12" s="185" t="s">
        <v>614</v>
      </c>
      <c r="J12" s="72">
        <v>2603.10213196938</v>
      </c>
      <c r="K12" s="72">
        <v>433.85035532823099</v>
      </c>
    </row>
    <row r="13" spans="1:11">
      <c r="A13" s="50" t="s">
        <v>128</v>
      </c>
      <c r="B13" s="50">
        <v>1.6062966998176601E-3</v>
      </c>
      <c r="C13" s="113">
        <v>0</v>
      </c>
      <c r="D13">
        <f t="shared" si="0"/>
        <v>0</v>
      </c>
      <c r="G13" s="185" t="s">
        <v>441</v>
      </c>
      <c r="J13" s="72">
        <v>4294.1836446773495</v>
      </c>
      <c r="K13" s="72">
        <v>0</v>
      </c>
    </row>
    <row r="14" spans="1:11">
      <c r="A14" s="50" t="s">
        <v>130</v>
      </c>
      <c r="B14" s="50">
        <v>2.0969725217808602E-3</v>
      </c>
      <c r="C14" s="113">
        <v>7.1628844918867241E-4</v>
      </c>
      <c r="D14">
        <f t="shared" si="0"/>
        <v>0.34158218181150141</v>
      </c>
      <c r="G14" s="181" t="s">
        <v>130</v>
      </c>
      <c r="J14" s="72">
        <v>5605.92890926775</v>
      </c>
      <c r="K14" s="72">
        <v>5605.92890926775</v>
      </c>
    </row>
    <row r="15" spans="1:11">
      <c r="A15" s="50" t="s">
        <v>133</v>
      </c>
      <c r="B15" s="50">
        <v>2.1900072023094502E-2</v>
      </c>
      <c r="C15" s="113">
        <v>0</v>
      </c>
      <c r="D15">
        <f t="shared" si="0"/>
        <v>0</v>
      </c>
      <c r="G15" s="185" t="s">
        <v>442</v>
      </c>
      <c r="J15" s="72">
        <v>58546.426142507698</v>
      </c>
      <c r="K15" s="72">
        <v>0</v>
      </c>
    </row>
    <row r="16" spans="1:11">
      <c r="A16" s="50" t="s">
        <v>135</v>
      </c>
      <c r="B16" s="50">
        <v>1.24130132779523E-3</v>
      </c>
      <c r="C16" s="113">
        <v>6.071957222212284E-4</v>
      </c>
      <c r="D16">
        <f t="shared" si="0"/>
        <v>0.48916061606065875</v>
      </c>
      <c r="G16" s="182" t="s">
        <v>617</v>
      </c>
      <c r="J16" s="72">
        <v>3318.4254568534202</v>
      </c>
      <c r="K16" s="72">
        <v>3318.4254568534202</v>
      </c>
    </row>
    <row r="17" spans="1:11">
      <c r="A17" s="50" t="s">
        <v>136</v>
      </c>
      <c r="B17" s="50">
        <v>1.6451524496923001E-3</v>
      </c>
      <c r="C17" s="113">
        <v>2.0118594645129667E-4</v>
      </c>
      <c r="D17">
        <f t="shared" si="0"/>
        <v>0.12229015401516458</v>
      </c>
      <c r="G17" s="185" t="s">
        <v>616</v>
      </c>
      <c r="J17" s="72">
        <v>4398.0584304702197</v>
      </c>
      <c r="K17" s="72">
        <v>1099.5146076175499</v>
      </c>
    </row>
    <row r="18" spans="1:11">
      <c r="A18" s="50" t="s">
        <v>137</v>
      </c>
      <c r="B18" s="50">
        <v>5.82603113620368E-4</v>
      </c>
      <c r="C18" s="113">
        <v>2.849864979773965E-4</v>
      </c>
      <c r="D18">
        <f t="shared" si="0"/>
        <v>0.48916061606065758</v>
      </c>
      <c r="G18" s="182" t="s">
        <v>618</v>
      </c>
      <c r="J18" s="72">
        <v>1557.4985381783299</v>
      </c>
      <c r="K18" s="72">
        <v>1557.4985381783299</v>
      </c>
    </row>
    <row r="19" spans="1:11">
      <c r="A19" s="50" t="s">
        <v>138</v>
      </c>
      <c r="B19" s="50">
        <v>4.1813829752522701E-2</v>
      </c>
      <c r="C19" s="113">
        <v>1.4417603151447772E-2</v>
      </c>
      <c r="D19">
        <f t="shared" si="0"/>
        <v>0.34480465522481668</v>
      </c>
      <c r="G19" s="181" t="s">
        <v>138</v>
      </c>
      <c r="J19" s="72">
        <v>111782.75088592801</v>
      </c>
      <c r="K19" s="72">
        <v>111782.75088592801</v>
      </c>
    </row>
    <row r="20" spans="1:11">
      <c r="A20" s="50" t="s">
        <v>140</v>
      </c>
      <c r="B20" s="50">
        <v>4.36754170890915E-4</v>
      </c>
      <c r="C20" s="113">
        <v>2.1364293930006183E-4</v>
      </c>
      <c r="D20">
        <f t="shared" si="0"/>
        <v>0.48916061606065786</v>
      </c>
      <c r="G20" s="182" t="s">
        <v>620</v>
      </c>
      <c r="J20" s="72">
        <v>1167.5941422261999</v>
      </c>
      <c r="K20" s="72">
        <v>1167.5941422261999</v>
      </c>
    </row>
    <row r="21" spans="1:11">
      <c r="A21" s="50" t="s">
        <v>141</v>
      </c>
      <c r="B21" s="50">
        <v>1.0557107240939899E-3</v>
      </c>
      <c r="C21" s="113">
        <v>5.1641210817966266E-4</v>
      </c>
      <c r="D21">
        <f t="shared" si="0"/>
        <v>0.48916061606066102</v>
      </c>
      <c r="G21" s="185" t="s">
        <v>619</v>
      </c>
      <c r="J21" s="72">
        <v>2822.27792999234</v>
      </c>
      <c r="K21" s="72">
        <v>2822.27792999234</v>
      </c>
    </row>
    <row r="22" spans="1:11">
      <c r="A22" s="50" t="s">
        <v>142</v>
      </c>
      <c r="B22" s="173">
        <v>4.5072669854583597E-5</v>
      </c>
      <c r="C22" s="113">
        <v>2.2047774953566756E-5</v>
      </c>
      <c r="D22">
        <f t="shared" si="0"/>
        <v>0.48916061606065792</v>
      </c>
      <c r="G22" s="182" t="s">
        <v>591</v>
      </c>
      <c r="J22" s="72">
        <v>120.49475151973201</v>
      </c>
      <c r="K22" s="72">
        <v>120.49475151973201</v>
      </c>
    </row>
    <row r="23" spans="1:11">
      <c r="A23" s="50" t="s">
        <v>143</v>
      </c>
      <c r="B23" s="50">
        <v>2.6350026777487798E-3</v>
      </c>
      <c r="C23" s="113">
        <v>2.1482325552817959E-4</v>
      </c>
      <c r="D23">
        <f t="shared" si="0"/>
        <v>8.1526769343443051E-2</v>
      </c>
      <c r="G23" s="185" t="s">
        <v>590</v>
      </c>
      <c r="J23" s="72">
        <v>7044.2685985436501</v>
      </c>
      <c r="K23" s="72">
        <v>1174.04476642394</v>
      </c>
    </row>
    <row r="24" spans="1:11">
      <c r="A24" s="50" t="s">
        <v>144</v>
      </c>
      <c r="B24" s="50">
        <v>1.5552324733323999E-3</v>
      </c>
      <c r="C24" s="113">
        <v>7.6075847477282093E-4</v>
      </c>
      <c r="D24">
        <f t="shared" si="0"/>
        <v>0.48916061606066014</v>
      </c>
      <c r="G24" s="182" t="s">
        <v>592</v>
      </c>
      <c r="J24" s="72">
        <v>4157.6714011883496</v>
      </c>
      <c r="K24" s="72">
        <v>4157.6714011883496</v>
      </c>
    </row>
    <row r="25" spans="1:11">
      <c r="A25" s="50" t="s">
        <v>145</v>
      </c>
      <c r="B25" s="50">
        <v>1.8598965225244801E-3</v>
      </c>
      <c r="C25" s="113">
        <v>7.7100688878572023E-4</v>
      </c>
      <c r="D25">
        <f t="shared" si="0"/>
        <v>0.41454289496665919</v>
      </c>
      <c r="G25" s="185" t="s">
        <v>621</v>
      </c>
      <c r="J25" s="72">
        <v>4972.1432091116903</v>
      </c>
      <c r="K25" s="72">
        <v>4972.1432091116903</v>
      </c>
    </row>
    <row r="26" spans="1:11">
      <c r="A26" s="50" t="s">
        <v>146</v>
      </c>
      <c r="B26" s="50">
        <v>3.4218316127102599E-3</v>
      </c>
      <c r="C26" s="113">
        <v>8.3691262986459341E-4</v>
      </c>
      <c r="D26">
        <f t="shared" si="0"/>
        <v>0.24458030803032918</v>
      </c>
      <c r="G26" s="182" t="s">
        <v>622</v>
      </c>
      <c r="J26" s="72">
        <v>9147.7330108493097</v>
      </c>
      <c r="K26" s="72">
        <v>4573.8665054246503</v>
      </c>
    </row>
    <row r="27" spans="1:11">
      <c r="A27" s="50" t="s">
        <v>148</v>
      </c>
      <c r="B27" s="50">
        <v>3.3105098893194198E-4</v>
      </c>
      <c r="C27" s="113">
        <v>5.3979035231146199E-5</v>
      </c>
      <c r="D27">
        <f t="shared" si="0"/>
        <v>0.1630535386868858</v>
      </c>
      <c r="G27" s="185" t="s">
        <v>623</v>
      </c>
      <c r="J27" s="72">
        <v>885.01317495527303</v>
      </c>
      <c r="K27" s="72">
        <v>295.00439165175698</v>
      </c>
    </row>
    <row r="28" spans="1:11">
      <c r="A28" s="50" t="s">
        <v>150</v>
      </c>
      <c r="B28" s="50">
        <v>1.57618349366481E-4</v>
      </c>
      <c r="C28" s="113">
        <v>7.7100688878572028E-5</v>
      </c>
      <c r="D28">
        <f t="shared" si="0"/>
        <v>0.48916061606065903</v>
      </c>
      <c r="G28" s="182" t="s">
        <v>624</v>
      </c>
      <c r="J28" s="72">
        <v>421.36806856878701</v>
      </c>
      <c r="K28" s="72">
        <v>421.36806856878701</v>
      </c>
    </row>
    <row r="29" spans="1:11">
      <c r="A29" s="50" t="s">
        <v>151</v>
      </c>
      <c r="B29" s="50">
        <v>2.0949029920000001E-2</v>
      </c>
      <c r="C29" s="113">
        <v>2.0949029920000001E-2</v>
      </c>
      <c r="D29">
        <f t="shared" si="0"/>
        <v>1</v>
      </c>
      <c r="G29" s="182" t="s">
        <v>151</v>
      </c>
      <c r="J29" s="72">
        <v>56003.963442452397</v>
      </c>
      <c r="K29" s="72">
        <v>56003.963442452397</v>
      </c>
    </row>
    <row r="30" spans="1:11">
      <c r="A30" s="50" t="s">
        <v>154</v>
      </c>
      <c r="B30" s="50">
        <v>6.8533274583468804E-4</v>
      </c>
      <c r="C30" s="113">
        <v>5.2949050846997378E-4</v>
      </c>
      <c r="D30">
        <f t="shared" si="0"/>
        <v>0.7726035443193231</v>
      </c>
      <c r="G30" s="182" t="s">
        <v>154</v>
      </c>
      <c r="J30" s="72">
        <v>1832.13018408069</v>
      </c>
      <c r="K30" s="72">
        <v>1832.13018408069</v>
      </c>
    </row>
    <row r="31" spans="1:11">
      <c r="A31" s="50" t="s">
        <v>157</v>
      </c>
      <c r="B31" s="50">
        <v>3.9123077433778601E-4</v>
      </c>
      <c r="C31" s="113">
        <v>1.9137468659695948E-4</v>
      </c>
      <c r="D31">
        <f t="shared" si="0"/>
        <v>0.48916061606065753</v>
      </c>
      <c r="G31" s="185" t="s">
        <v>625</v>
      </c>
      <c r="H31" s="113">
        <v>2.9179089748892829E-3</v>
      </c>
      <c r="J31" s="72">
        <v>1045.8944431912701</v>
      </c>
      <c r="K31" s="72">
        <v>1045.8944431912701</v>
      </c>
    </row>
    <row r="32" spans="1:11">
      <c r="A32" s="50" t="s">
        <v>158</v>
      </c>
      <c r="B32" s="50">
        <v>1.4807731998476299E-2</v>
      </c>
      <c r="C32" s="113">
        <v>5.4325194801268456E-3</v>
      </c>
      <c r="D32">
        <f t="shared" si="0"/>
        <v>0.36687046204549395</v>
      </c>
      <c r="G32" s="185" t="s">
        <v>626</v>
      </c>
      <c r="J32" s="72">
        <v>39586.161491734703</v>
      </c>
      <c r="K32" s="72">
        <v>29689.621118800998</v>
      </c>
    </row>
    <row r="33" spans="1:11">
      <c r="A33" s="50" t="s">
        <v>160</v>
      </c>
      <c r="B33" s="50">
        <v>4.4226702468312899E-3</v>
      </c>
      <c r="C33" s="113">
        <v>2.1633961025731359E-3</v>
      </c>
      <c r="D33">
        <f t="shared" si="0"/>
        <v>0.48916061606065797</v>
      </c>
      <c r="G33" s="182" t="s">
        <v>628</v>
      </c>
      <c r="J33" s="72">
        <v>11823.3189683449</v>
      </c>
      <c r="K33" s="72">
        <v>11823.3189683449</v>
      </c>
    </row>
    <row r="34" spans="1:11">
      <c r="A34" s="50" t="s">
        <v>161</v>
      </c>
      <c r="B34" s="50">
        <v>2.8871764944351998E-3</v>
      </c>
      <c r="C34" s="113">
        <v>7.0614651634688696E-4</v>
      </c>
      <c r="D34">
        <f t="shared" si="0"/>
        <v>0.24458030803032912</v>
      </c>
      <c r="G34" s="185" t="s">
        <v>627</v>
      </c>
      <c r="J34" s="72">
        <v>7718.4159583393903</v>
      </c>
      <c r="K34" s="72">
        <v>3859.2079791696901</v>
      </c>
    </row>
    <row r="35" spans="1:11">
      <c r="A35" s="50" t="s">
        <v>163</v>
      </c>
      <c r="B35" s="50">
        <v>5.2229898981492502E-3</v>
      </c>
      <c r="C35" s="113">
        <v>1.0645337317738662E-3</v>
      </c>
      <c r="D35">
        <f t="shared" si="0"/>
        <v>0.20381692335860738</v>
      </c>
      <c r="G35" s="182" t="s">
        <v>629</v>
      </c>
      <c r="J35" s="72">
        <v>13962.8487062779</v>
      </c>
      <c r="K35" s="72">
        <v>5817.8536276158002</v>
      </c>
    </row>
    <row r="36" spans="1:11">
      <c r="A36" s="50" t="s">
        <v>165</v>
      </c>
      <c r="B36" s="50">
        <v>3.9955854866466897E-2</v>
      </c>
      <c r="C36" s="113">
        <v>3.0870035086140838E-2</v>
      </c>
      <c r="D36">
        <f t="shared" si="0"/>
        <v>0.7726035443193241</v>
      </c>
      <c r="G36" s="185" t="s">
        <v>630</v>
      </c>
      <c r="J36" s="72">
        <v>106815.74487214</v>
      </c>
      <c r="K36" s="72">
        <v>106815.74487214</v>
      </c>
    </row>
    <row r="37" spans="1:11">
      <c r="A37" s="50" t="s">
        <v>167</v>
      </c>
      <c r="B37" s="50">
        <v>1.6552549446597099E-3</v>
      </c>
      <c r="C37" s="113">
        <v>1.3494758807786546E-4</v>
      </c>
      <c r="D37">
        <f t="shared" si="0"/>
        <v>8.152676934344287E-2</v>
      </c>
      <c r="G37" s="185" t="s">
        <v>631</v>
      </c>
      <c r="J37" s="72">
        <v>4425.06587477636</v>
      </c>
      <c r="K37" s="72">
        <v>737.51097912939395</v>
      </c>
    </row>
    <row r="38" spans="1:11">
      <c r="A38" s="50" t="s">
        <v>169</v>
      </c>
      <c r="B38" s="50">
        <v>4.2819036361854403E-4</v>
      </c>
      <c r="C38" s="113">
        <v>2.094538620588842E-4</v>
      </c>
      <c r="D38">
        <f t="shared" si="0"/>
        <v>0.48916061606065808</v>
      </c>
      <c r="G38" s="185" t="s">
        <v>632</v>
      </c>
      <c r="J38" s="72">
        <v>1144.7001394374499</v>
      </c>
      <c r="K38" s="72">
        <v>1144.7001394374499</v>
      </c>
    </row>
    <row r="39" spans="1:11">
      <c r="A39" s="50" t="s">
        <v>170</v>
      </c>
      <c r="B39" s="50">
        <v>6.3101737796417102E-4</v>
      </c>
      <c r="C39" s="113">
        <v>0</v>
      </c>
      <c r="D39">
        <f t="shared" si="0"/>
        <v>0</v>
      </c>
      <c r="G39" s="185" t="s">
        <v>633</v>
      </c>
      <c r="J39" s="72">
        <v>1686.92652127625</v>
      </c>
      <c r="K39" s="72">
        <v>0</v>
      </c>
    </row>
    <row r="40" spans="1:11">
      <c r="A40" s="50" t="s">
        <v>172</v>
      </c>
      <c r="B40" s="50">
        <v>2.38828078093906E-3</v>
      </c>
      <c r="C40" s="113">
        <v>1.8451941961832425E-3</v>
      </c>
      <c r="D40">
        <f t="shared" si="0"/>
        <v>0.77260354431932476</v>
      </c>
      <c r="G40" s="182" t="s">
        <v>165</v>
      </c>
      <c r="J40" s="72">
        <v>6384.6960960387696</v>
      </c>
      <c r="K40" s="72">
        <v>6384.6960960387696</v>
      </c>
    </row>
    <row r="41" spans="1:11">
      <c r="A41" s="50" t="s">
        <v>173</v>
      </c>
      <c r="B41" s="50">
        <v>3.5616535124439099E-3</v>
      </c>
      <c r="C41" s="113">
        <v>2.7517461273515319E-3</v>
      </c>
      <c r="D41">
        <f t="shared" si="0"/>
        <v>0.77260354431932332</v>
      </c>
      <c r="G41" s="185" t="s">
        <v>593</v>
      </c>
      <c r="J41" s="72">
        <v>9521.5250475708599</v>
      </c>
      <c r="K41" s="72">
        <v>9521.5250475708599</v>
      </c>
    </row>
    <row r="42" spans="1:11">
      <c r="A42" s="50" t="s">
        <v>174</v>
      </c>
      <c r="B42" s="50">
        <v>4.3089472380981996E-3</v>
      </c>
      <c r="C42" s="113">
        <v>2.1077672855609824E-3</v>
      </c>
      <c r="D42">
        <f t="shared" si="0"/>
        <v>0.48916061606065714</v>
      </c>
      <c r="G42" s="182" t="s">
        <v>594</v>
      </c>
      <c r="J42" s="72">
        <v>11519.2982452863</v>
      </c>
      <c r="K42" s="72">
        <v>11519.2982452863</v>
      </c>
    </row>
    <row r="43" spans="1:11">
      <c r="A43" s="50" t="s">
        <v>177</v>
      </c>
      <c r="B43" s="50">
        <v>3.2327983895701299E-3</v>
      </c>
      <c r="C43" s="113">
        <v>5.2711921728067657E-4</v>
      </c>
      <c r="D43">
        <f t="shared" si="0"/>
        <v>0.16305353868688618</v>
      </c>
      <c r="G43" s="187" t="s">
        <v>578</v>
      </c>
      <c r="H43" s="49">
        <v>1.5760858561757303E-2</v>
      </c>
      <c r="I43" s="49"/>
      <c r="J43" s="72">
        <v>8642.3821779669906</v>
      </c>
      <c r="K43" s="72">
        <v>2880.7940593223302</v>
      </c>
    </row>
    <row r="44" spans="1:11">
      <c r="A44" s="50" t="s">
        <v>179</v>
      </c>
      <c r="B44" s="50">
        <v>3.1829853182308398E-3</v>
      </c>
      <c r="C44" s="113">
        <v>1.5569910591778291E-3</v>
      </c>
      <c r="D44">
        <f t="shared" si="0"/>
        <v>0.48916061606065858</v>
      </c>
      <c r="G44" s="182" t="s">
        <v>576</v>
      </c>
      <c r="H44" s="113">
        <v>8.5440513866745817E-3</v>
      </c>
      <c r="J44" s="72">
        <v>8509.2147025805298</v>
      </c>
      <c r="K44" s="72">
        <v>8509.2147025805298</v>
      </c>
    </row>
    <row r="45" spans="1:11">
      <c r="A45" s="50" t="s">
        <v>180</v>
      </c>
      <c r="B45" s="50">
        <v>3.02688629410321E-3</v>
      </c>
      <c r="C45" s="113">
        <v>2.3385830790757182E-3</v>
      </c>
      <c r="D45">
        <f t="shared" si="0"/>
        <v>0.7726035443193221</v>
      </c>
      <c r="G45" s="185" t="s">
        <v>170</v>
      </c>
      <c r="J45" s="72">
        <v>8091.9083130230501</v>
      </c>
      <c r="K45" s="72">
        <v>8091.9083130230501</v>
      </c>
    </row>
    <row r="46" spans="1:11">
      <c r="A46" s="50" t="s">
        <v>181</v>
      </c>
      <c r="B46" s="50">
        <v>2.6616188664129099E-3</v>
      </c>
      <c r="C46" s="113">
        <v>2.169931874022016E-4</v>
      </c>
      <c r="D46">
        <f t="shared" si="0"/>
        <v>8.1526769343443023E-2</v>
      </c>
      <c r="G46" s="182" t="s">
        <v>172</v>
      </c>
      <c r="J46" s="72">
        <v>7115.4228268117604</v>
      </c>
      <c r="K46" s="72">
        <v>1185.9038044686199</v>
      </c>
    </row>
    <row r="47" spans="1:11">
      <c r="A47" s="50" t="s">
        <v>182</v>
      </c>
      <c r="B47" s="50">
        <v>9.8540124469583493E-3</v>
      </c>
      <c r="C47" s="113">
        <v>3.6151460994176495E-3</v>
      </c>
      <c r="D47">
        <f t="shared" si="0"/>
        <v>0.36687046204549306</v>
      </c>
      <c r="G47" s="182" t="s">
        <v>173</v>
      </c>
      <c r="J47" s="72">
        <v>26343.165051001401</v>
      </c>
      <c r="K47" s="72">
        <v>19757.373788250999</v>
      </c>
    </row>
    <row r="48" spans="1:11">
      <c r="A48" s="50" t="s">
        <v>183</v>
      </c>
      <c r="B48" s="50">
        <v>2.3744748748393101E-3</v>
      </c>
      <c r="D48">
        <f t="shared" si="0"/>
        <v>1</v>
      </c>
      <c r="G48" s="182" t="s">
        <v>635</v>
      </c>
      <c r="J48" s="72">
        <v>6347.7881598024396</v>
      </c>
      <c r="K48" s="72">
        <v>0</v>
      </c>
    </row>
    <row r="49" spans="1:11">
      <c r="A49" s="50" t="s">
        <v>184</v>
      </c>
      <c r="B49" s="50">
        <v>1.8694682357810199E-2</v>
      </c>
      <c r="C49" s="113">
        <v>6.4460135049221991E-3</v>
      </c>
      <c r="D49">
        <f t="shared" si="0"/>
        <v>0.34480465522481618</v>
      </c>
      <c r="G49" s="185" t="s">
        <v>634</v>
      </c>
      <c r="J49" s="72">
        <v>49977.316913157701</v>
      </c>
      <c r="K49" s="72">
        <v>49977.316913157701</v>
      </c>
    </row>
    <row r="50" spans="1:11">
      <c r="A50" s="50" t="s">
        <v>186</v>
      </c>
      <c r="B50" s="50">
        <v>6.5355371289146295E-4</v>
      </c>
      <c r="D50">
        <f t="shared" si="0"/>
        <v>1</v>
      </c>
      <c r="G50" s="182" t="s">
        <v>636</v>
      </c>
      <c r="J50" s="72">
        <v>1747.17389703611</v>
      </c>
      <c r="K50" s="72">
        <v>0</v>
      </c>
    </row>
    <row r="51" spans="1:11">
      <c r="A51" s="50" t="s">
        <v>190</v>
      </c>
      <c r="B51" s="50">
        <v>7.2936594358687197E-3</v>
      </c>
      <c r="C51" s="113">
        <v>3.5677709429861727E-3</v>
      </c>
      <c r="D51">
        <f t="shared" si="0"/>
        <v>0.4891606160606578</v>
      </c>
      <c r="G51" s="181" t="s">
        <v>175</v>
      </c>
      <c r="H51" s="113">
        <v>7.8355200000000029E-4</v>
      </c>
      <c r="J51" s="72">
        <v>19498.460690922999</v>
      </c>
      <c r="K51" s="72">
        <v>19498.460690922999</v>
      </c>
    </row>
    <row r="52" spans="1:11">
      <c r="A52" s="50" t="s">
        <v>191</v>
      </c>
      <c r="B52" s="50">
        <v>1.5468940294093101E-3</v>
      </c>
      <c r="D52">
        <f t="shared" si="0"/>
        <v>1</v>
      </c>
      <c r="G52" s="182" t="s">
        <v>180</v>
      </c>
      <c r="J52" s="72">
        <v>4135.3798721572002</v>
      </c>
      <c r="K52" s="72">
        <v>0</v>
      </c>
    </row>
    <row r="53" spans="1:11">
      <c r="A53" s="50" t="s">
        <v>192</v>
      </c>
      <c r="B53" s="50">
        <v>8.4285892628071409E-3</v>
      </c>
      <c r="C53" s="113">
        <v>3.4357782635974866E-4</v>
      </c>
      <c r="D53">
        <f t="shared" si="0"/>
        <v>4.0763384671721456E-2</v>
      </c>
      <c r="G53" s="185" t="s">
        <v>595</v>
      </c>
      <c r="J53" s="72">
        <v>22532.518534189901</v>
      </c>
      <c r="K53" s="72">
        <v>1877.70987784915</v>
      </c>
    </row>
    <row r="54" spans="1:11">
      <c r="A54" s="50" t="s">
        <v>193</v>
      </c>
      <c r="B54" s="50">
        <v>4.0565402869125302E-3</v>
      </c>
      <c r="D54">
        <f t="shared" si="0"/>
        <v>1</v>
      </c>
      <c r="G54" s="185" t="s">
        <v>181</v>
      </c>
      <c r="J54" s="72">
        <v>10844.5276367758</v>
      </c>
      <c r="K54" s="72">
        <v>0</v>
      </c>
    </row>
    <row r="55" spans="1:11">
      <c r="A55" s="50" t="s">
        <v>194</v>
      </c>
      <c r="B55" s="50">
        <v>1.6432290900734999E-2</v>
      </c>
      <c r="C55" s="113">
        <v>4.019014770145754E-3</v>
      </c>
      <c r="D55">
        <f t="shared" si="0"/>
        <v>0.24458030803032996</v>
      </c>
      <c r="E55" s="179"/>
      <c r="G55" s="185" t="s">
        <v>638</v>
      </c>
      <c r="J55" s="72">
        <v>43929.166285734696</v>
      </c>
      <c r="K55" s="72">
        <v>21964.583142867301</v>
      </c>
    </row>
    <row r="56" spans="1:11">
      <c r="A56" s="50" t="s">
        <v>196</v>
      </c>
      <c r="B56" s="50">
        <v>1.50566030764234E-4</v>
      </c>
      <c r="D56">
        <f t="shared" si="0"/>
        <v>1</v>
      </c>
      <c r="E56" s="175"/>
      <c r="G56" s="185" t="s">
        <v>637</v>
      </c>
      <c r="J56" s="72">
        <v>402.51479494738101</v>
      </c>
      <c r="K56" s="72">
        <v>0</v>
      </c>
    </row>
    <row r="57" spans="1:11">
      <c r="A57" s="50" t="s">
        <v>197</v>
      </c>
      <c r="B57" s="50">
        <v>7.61584999999999E-3</v>
      </c>
      <c r="C57" s="113">
        <v>7.6158500000000004E-3</v>
      </c>
      <c r="D57">
        <f t="shared" si="0"/>
        <v>0.99999999999999867</v>
      </c>
      <c r="E57" s="178"/>
      <c r="G57" s="185" t="s">
        <v>183</v>
      </c>
      <c r="H57" s="113">
        <v>0</v>
      </c>
      <c r="J57" s="72">
        <v>20359.786902399999</v>
      </c>
      <c r="K57" s="72">
        <v>20359.786902399999</v>
      </c>
    </row>
    <row r="58" spans="1:11">
      <c r="A58" s="50" t="s">
        <v>198</v>
      </c>
      <c r="B58" s="50">
        <v>7.0042928954023003E-4</v>
      </c>
      <c r="C58" s="113">
        <v>3.4262242277842734E-4</v>
      </c>
      <c r="D58">
        <f t="shared" si="0"/>
        <v>0.48916061606065719</v>
      </c>
      <c r="E58" s="174"/>
      <c r="G58" s="181" t="s">
        <v>579</v>
      </c>
      <c r="J58" s="72">
        <v>1872.48843861663</v>
      </c>
      <c r="K58" s="72">
        <v>1872.48843861663</v>
      </c>
    </row>
    <row r="59" spans="1:11">
      <c r="A59" s="50" t="s">
        <v>200</v>
      </c>
      <c r="B59" s="50">
        <v>2.7014460100344201E-3</v>
      </c>
      <c r="C59" s="113">
        <v>1.3214409945230422E-3</v>
      </c>
      <c r="D59">
        <f t="shared" si="0"/>
        <v>0.48916061606065753</v>
      </c>
      <c r="E59" s="174"/>
      <c r="G59" s="185" t="s">
        <v>186</v>
      </c>
      <c r="H59" s="113">
        <v>0</v>
      </c>
      <c r="J59" s="72">
        <v>7221.8944822494605</v>
      </c>
      <c r="K59" s="72">
        <v>7221.8944822494605</v>
      </c>
    </row>
    <row r="60" spans="1:11">
      <c r="A60" s="50" t="s">
        <v>201</v>
      </c>
      <c r="B60" s="50">
        <v>1.50561680959602E-3</v>
      </c>
      <c r="C60" s="113">
        <v>5.1914368493344515E-4</v>
      </c>
      <c r="D60">
        <f t="shared" si="0"/>
        <v>0.34480465522481735</v>
      </c>
      <c r="E60" s="178"/>
      <c r="G60" s="184" t="s">
        <v>580</v>
      </c>
      <c r="H60" s="113">
        <v>0</v>
      </c>
      <c r="J60" s="72">
        <v>4025.0316642326702</v>
      </c>
      <c r="K60" s="72">
        <v>4025.0316642326702</v>
      </c>
    </row>
    <row r="61" spans="1:11">
      <c r="A61" s="50" t="s">
        <v>202</v>
      </c>
      <c r="B61" s="50">
        <v>1.2043567999999999E-2</v>
      </c>
      <c r="C61" s="113">
        <v>1.8670159999999998E-3</v>
      </c>
      <c r="D61">
        <f t="shared" si="0"/>
        <v>0.15502183406113537</v>
      </c>
      <c r="E61" s="175"/>
      <c r="G61" s="184" t="s">
        <v>581</v>
      </c>
      <c r="H61" s="113">
        <v>0</v>
      </c>
      <c r="J61" s="72">
        <v>32196.600251391999</v>
      </c>
      <c r="K61" s="72">
        <v>32196.600251391999</v>
      </c>
    </row>
    <row r="62" spans="1:11">
      <c r="A62" s="50" t="s">
        <v>204</v>
      </c>
      <c r="B62" s="50">
        <v>1.41528183343392E-2</v>
      </c>
      <c r="C62" s="113">
        <v>6.9230013354199624E-3</v>
      </c>
      <c r="D62">
        <f t="shared" si="0"/>
        <v>0.48916061606065969</v>
      </c>
      <c r="E62" s="178"/>
      <c r="G62" s="182" t="s">
        <v>190</v>
      </c>
      <c r="J62" s="72">
        <v>37835.351977195802</v>
      </c>
      <c r="K62" s="72">
        <v>37835.351977195802</v>
      </c>
    </row>
    <row r="63" spans="1:11">
      <c r="A63" s="50" t="s">
        <v>205</v>
      </c>
      <c r="B63" s="50">
        <v>3.8481242615049302E-2</v>
      </c>
      <c r="D63">
        <f t="shared" si="0"/>
        <v>1</v>
      </c>
      <c r="E63" s="178"/>
      <c r="G63" s="182" t="s">
        <v>191</v>
      </c>
      <c r="H63" s="113">
        <v>0</v>
      </c>
      <c r="J63" s="72">
        <v>102873.599057486</v>
      </c>
      <c r="K63" s="72">
        <v>0</v>
      </c>
    </row>
    <row r="64" spans="1:11">
      <c r="A64" s="50" t="s">
        <v>206</v>
      </c>
      <c r="B64" s="50">
        <v>6.0906387928499905E-4</v>
      </c>
      <c r="D64">
        <f t="shared" si="0"/>
        <v>1</v>
      </c>
      <c r="E64" s="175"/>
      <c r="G64" s="185" t="s">
        <v>612</v>
      </c>
      <c r="H64" s="113">
        <v>0</v>
      </c>
      <c r="J64" s="72">
        <v>1628.2372673032701</v>
      </c>
      <c r="K64" s="72">
        <v>0</v>
      </c>
    </row>
    <row r="65" spans="1:11">
      <c r="A65" s="50" t="s">
        <v>207</v>
      </c>
      <c r="B65" s="50">
        <v>3.5123303224027798E-2</v>
      </c>
      <c r="C65" s="113">
        <v>2.7136388559086164E-2</v>
      </c>
      <c r="D65">
        <f t="shared" si="0"/>
        <v>0.77260354431932254</v>
      </c>
      <c r="E65" s="175"/>
      <c r="G65" s="185" t="s">
        <v>596</v>
      </c>
      <c r="J65" s="72">
        <v>93896.671934135302</v>
      </c>
      <c r="K65" s="72">
        <v>93896.671934135302</v>
      </c>
    </row>
    <row r="66" spans="1:11">
      <c r="A66" s="50" t="s">
        <v>208</v>
      </c>
      <c r="B66" s="50">
        <v>7.2045604905871599E-2</v>
      </c>
      <c r="C66" s="113">
        <v>5.5662689702906012E-2</v>
      </c>
      <c r="D66">
        <f t="shared" si="0"/>
        <v>0.7726035443193231</v>
      </c>
      <c r="E66" s="175"/>
      <c r="G66" s="185" t="s">
        <v>455</v>
      </c>
      <c r="H66" s="113">
        <v>0</v>
      </c>
      <c r="J66" s="72">
        <v>192602.68560148199</v>
      </c>
      <c r="K66" s="72">
        <v>192602.68560148199</v>
      </c>
    </row>
    <row r="67" spans="1:11">
      <c r="A67" s="50" t="s">
        <v>209</v>
      </c>
      <c r="B67" s="50">
        <v>1.74701668356366E-3</v>
      </c>
      <c r="C67" s="113">
        <v>8.5457175720024731E-4</v>
      </c>
      <c r="D67">
        <f t="shared" ref="D67:D107" si="1">MIN(B67:C67)/MAX(B67:C67)</f>
        <v>0.48916061606065786</v>
      </c>
      <c r="E67" s="178"/>
      <c r="G67" s="187" t="s">
        <v>456</v>
      </c>
      <c r="H67" s="49">
        <v>6.4999999999999997E-4</v>
      </c>
      <c r="I67" s="49"/>
      <c r="J67" s="72">
        <v>4670.3765689048096</v>
      </c>
      <c r="K67" s="72">
        <v>4670.3765689048096</v>
      </c>
    </row>
    <row r="68" spans="1:11">
      <c r="A68" s="50" t="s">
        <v>210</v>
      </c>
      <c r="B68" s="50">
        <v>1.79396997171217E-3</v>
      </c>
      <c r="C68" s="113">
        <v>7.3128288046420776E-5</v>
      </c>
      <c r="D68">
        <f t="shared" si="1"/>
        <v>4.0763384671721643E-2</v>
      </c>
      <c r="E68" s="174"/>
      <c r="G68" s="182" t="s">
        <v>193</v>
      </c>
      <c r="H68" s="113">
        <v>0</v>
      </c>
      <c r="J68" s="72">
        <v>4795.8988600569201</v>
      </c>
      <c r="K68" s="72">
        <v>399.65823833807701</v>
      </c>
    </row>
    <row r="69" spans="1:11">
      <c r="A69" s="50" t="s">
        <v>211</v>
      </c>
      <c r="B69" s="50">
        <v>4.6838918944451203E-3</v>
      </c>
      <c r="C69" s="113">
        <v>0</v>
      </c>
      <c r="D69">
        <f t="shared" si="1"/>
        <v>0</v>
      </c>
      <c r="E69" s="175"/>
      <c r="G69" s="185" t="s">
        <v>611</v>
      </c>
      <c r="H69" s="113">
        <v>0</v>
      </c>
      <c r="J69" s="72">
        <v>12521.654292663399</v>
      </c>
      <c r="K69" s="72">
        <v>0</v>
      </c>
    </row>
    <row r="70" spans="1:11">
      <c r="A70" s="50" t="s">
        <v>212</v>
      </c>
      <c r="B70" s="50">
        <v>6.6211752016383403E-4</v>
      </c>
      <c r="C70" s="113">
        <v>3.238818140678956E-4</v>
      </c>
      <c r="D70">
        <f t="shared" si="1"/>
        <v>0.48916061606065708</v>
      </c>
      <c r="E70" s="178"/>
      <c r="G70" s="185" t="s">
        <v>639</v>
      </c>
      <c r="J70" s="72">
        <v>1770.06789982486</v>
      </c>
      <c r="K70" s="72">
        <v>1770.06789982486</v>
      </c>
    </row>
    <row r="71" spans="1:11">
      <c r="A71" s="50" t="s">
        <v>213</v>
      </c>
      <c r="B71" s="50">
        <v>3.7262664129780799E-3</v>
      </c>
      <c r="C71" s="113">
        <v>7.5947615590770551E-4</v>
      </c>
      <c r="D71">
        <f t="shared" si="1"/>
        <v>0.20381692335860721</v>
      </c>
      <c r="E71" s="175"/>
      <c r="G71" s="185" t="s">
        <v>613</v>
      </c>
      <c r="H71" s="113">
        <v>0</v>
      </c>
      <c r="J71" s="72">
        <v>9961.5919575364696</v>
      </c>
      <c r="K71" s="72">
        <v>4150.6633156401904</v>
      </c>
    </row>
    <row r="72" spans="1:11">
      <c r="A72" s="50" t="s">
        <v>214</v>
      </c>
      <c r="B72" s="50">
        <v>4.8362974753968203E-4</v>
      </c>
      <c r="C72" s="113">
        <v>2.3657262525177131E-4</v>
      </c>
      <c r="D72">
        <f t="shared" si="1"/>
        <v>0.48916061606065792</v>
      </c>
      <c r="E72" s="178"/>
      <c r="G72" s="185" t="s">
        <v>640</v>
      </c>
      <c r="H72" s="113">
        <v>0</v>
      </c>
      <c r="J72" s="72">
        <v>1292.9086838067201</v>
      </c>
      <c r="K72" s="72">
        <v>1292.9086838067201</v>
      </c>
    </row>
    <row r="73" spans="1:11">
      <c r="A73" s="50" t="s">
        <v>215</v>
      </c>
      <c r="B73" s="50">
        <v>5.1056455335278398E-4</v>
      </c>
      <c r="C73" s="113">
        <v>4.1624678576130345E-5</v>
      </c>
      <c r="D73">
        <f t="shared" si="1"/>
        <v>8.1526769343442856E-2</v>
      </c>
      <c r="E73" s="175"/>
      <c r="G73" s="181" t="s">
        <v>660</v>
      </c>
      <c r="H73" s="113">
        <v>1.3000000000000002E-4</v>
      </c>
      <c r="J73" s="72">
        <v>1364.9146853183399</v>
      </c>
      <c r="K73" s="72">
        <v>227.48578088638999</v>
      </c>
    </row>
    <row r="74" spans="1:11">
      <c r="A74" s="50" t="s">
        <v>216</v>
      </c>
      <c r="B74" s="50">
        <v>1.56281711570793E-3</v>
      </c>
      <c r="C74" s="113">
        <v>7.6446858310983486E-4</v>
      </c>
      <c r="D74">
        <f t="shared" si="1"/>
        <v>0.48916061606066003</v>
      </c>
      <c r="E74" s="178"/>
      <c r="G74" s="186" t="s">
        <v>197</v>
      </c>
      <c r="H74" s="113">
        <v>7.6158500000000004E-3</v>
      </c>
      <c r="J74" s="72">
        <v>4177.9477593751199</v>
      </c>
      <c r="K74" s="72">
        <v>4177.9477593751199</v>
      </c>
    </row>
    <row r="75" spans="1:11">
      <c r="A75" s="50" t="s">
        <v>217</v>
      </c>
      <c r="B75" s="50">
        <v>6.2654896672858697E-3</v>
      </c>
      <c r="C75" s="113">
        <v>2.0432205237141607E-3</v>
      </c>
      <c r="D75">
        <f t="shared" si="1"/>
        <v>0.32610707737377176</v>
      </c>
      <c r="E75" s="178"/>
      <c r="G75" s="182" t="s">
        <v>642</v>
      </c>
      <c r="H75" s="113">
        <v>3.4262242277842734E-4</v>
      </c>
      <c r="J75" s="72">
        <v>16749.8092091006</v>
      </c>
      <c r="K75" s="72">
        <v>11166.539472733701</v>
      </c>
    </row>
    <row r="76" spans="1:11">
      <c r="A76" s="50" t="s">
        <v>219</v>
      </c>
      <c r="B76" s="50">
        <v>1.9155884688198E-3</v>
      </c>
      <c r="D76">
        <f t="shared" si="1"/>
        <v>1</v>
      </c>
      <c r="E76" s="175"/>
      <c r="G76" s="185" t="s">
        <v>641</v>
      </c>
      <c r="H76" s="113">
        <v>1.3214409945230422E-3</v>
      </c>
      <c r="J76" s="72">
        <v>5121.0269395886098</v>
      </c>
      <c r="K76" s="72">
        <v>0</v>
      </c>
    </row>
    <row r="77" spans="1:11">
      <c r="A77" s="50" t="s">
        <v>220</v>
      </c>
      <c r="B77" s="50">
        <v>2.2482247723466298E-3</v>
      </c>
      <c r="D77">
        <f t="shared" si="1"/>
        <v>1</v>
      </c>
      <c r="E77" s="178"/>
      <c r="G77" s="181" t="s">
        <v>201</v>
      </c>
      <c r="H77" s="113">
        <v>5.1914368493344515E-4</v>
      </c>
      <c r="J77" s="72">
        <v>6010.2782058042303</v>
      </c>
      <c r="K77" s="72">
        <v>0</v>
      </c>
    </row>
    <row r="78" spans="1:11">
      <c r="A78" s="50" t="s">
        <v>221</v>
      </c>
      <c r="B78" s="50">
        <v>3.8117490627022901E-3</v>
      </c>
      <c r="D78">
        <f t="shared" si="1"/>
        <v>1</v>
      </c>
      <c r="E78" s="175"/>
      <c r="G78" s="181" t="s">
        <v>202</v>
      </c>
      <c r="H78" s="113">
        <v>1.8670159999999998E-3</v>
      </c>
      <c r="J78" s="72">
        <v>10190.1164862807</v>
      </c>
      <c r="K78" s="72">
        <v>0</v>
      </c>
    </row>
    <row r="79" spans="1:11">
      <c r="A79" s="50" t="s">
        <v>222</v>
      </c>
      <c r="B79" s="50">
        <v>1.47457570774262E-3</v>
      </c>
      <c r="C79" s="113">
        <v>1.2021739360457736E-4</v>
      </c>
      <c r="D79">
        <f t="shared" si="1"/>
        <v>8.1526769343443384E-2</v>
      </c>
      <c r="E79" s="178"/>
      <c r="G79" s="185" t="s">
        <v>643</v>
      </c>
      <c r="H79" s="113">
        <v>6.9230013354199624E-3</v>
      </c>
      <c r="J79" s="72">
        <v>3942.0481208395099</v>
      </c>
      <c r="K79" s="72">
        <v>657.00802013991802</v>
      </c>
    </row>
    <row r="80" spans="1:11">
      <c r="A80" s="50" t="s">
        <v>224</v>
      </c>
      <c r="B80" s="50">
        <v>2.9839057354272901E-2</v>
      </c>
      <c r="C80" s="113">
        <v>1.0288645883273603E-2</v>
      </c>
      <c r="D80">
        <f t="shared" si="1"/>
        <v>0.34480465522481685</v>
      </c>
      <c r="E80" s="178"/>
      <c r="G80" s="182" t="s">
        <v>205</v>
      </c>
      <c r="H80" s="113">
        <v>0</v>
      </c>
      <c r="J80" s="72">
        <v>79770.064943701494</v>
      </c>
      <c r="K80" s="72">
        <v>79770.064943701494</v>
      </c>
    </row>
    <row r="81" spans="1:11">
      <c r="A81" s="50" t="s">
        <v>225</v>
      </c>
      <c r="B81" s="50">
        <v>6.3232000000000002E-4</v>
      </c>
      <c r="C81" s="113">
        <v>6.3232000000000002E-4</v>
      </c>
      <c r="D81">
        <f t="shared" si="1"/>
        <v>1</v>
      </c>
      <c r="E81" s="174"/>
      <c r="G81" s="185" t="s">
        <v>610</v>
      </c>
      <c r="H81" s="113">
        <v>0</v>
      </c>
      <c r="J81" s="72">
        <v>1690.40887808</v>
      </c>
      <c r="K81" s="72">
        <v>1690.40887808</v>
      </c>
    </row>
    <row r="82" spans="1:11">
      <c r="A82" s="50" t="s">
        <v>227</v>
      </c>
      <c r="B82" s="50">
        <v>3.4281437292773997E-2</v>
      </c>
      <c r="C82" s="113">
        <v>1.6769128985578131E-2</v>
      </c>
      <c r="D82">
        <f t="shared" si="1"/>
        <v>0.48916061606065758</v>
      </c>
      <c r="E82" s="174"/>
      <c r="G82" s="185" t="s">
        <v>597</v>
      </c>
      <c r="H82" s="113">
        <v>0</v>
      </c>
      <c r="J82" s="72">
        <v>91646.074698013705</v>
      </c>
      <c r="K82" s="72">
        <v>91646.074698013705</v>
      </c>
    </row>
    <row r="83" spans="1:11">
      <c r="A83" s="50" t="s">
        <v>228</v>
      </c>
      <c r="B83" s="50">
        <v>2.1868016029447999E-3</v>
      </c>
      <c r="C83" s="113">
        <v>0</v>
      </c>
      <c r="D83">
        <f t="shared" si="1"/>
        <v>0</v>
      </c>
      <c r="E83" s="175"/>
      <c r="G83" s="182" t="s">
        <v>207</v>
      </c>
      <c r="H83" s="113">
        <v>2.7136388559086164E-2</v>
      </c>
      <c r="J83" s="72">
        <v>5846.07294442286</v>
      </c>
      <c r="K83" s="72">
        <v>0</v>
      </c>
    </row>
    <row r="84" spans="1:11">
      <c r="A84" s="50" t="s">
        <v>229</v>
      </c>
      <c r="B84" s="50">
        <v>3.92347877146682E-2</v>
      </c>
      <c r="C84" s="113">
        <v>1.9192112929516204E-2</v>
      </c>
      <c r="D84">
        <f t="shared" si="1"/>
        <v>0.48916061606065731</v>
      </c>
      <c r="E84" s="178"/>
      <c r="G84" s="182" t="s">
        <v>208</v>
      </c>
      <c r="H84" s="113">
        <v>5.5662689702906012E-2</v>
      </c>
      <c r="J84" s="72">
        <v>104888.084328282</v>
      </c>
      <c r="K84" s="72">
        <v>104888.084328282</v>
      </c>
    </row>
    <row r="85" spans="1:11">
      <c r="A85" s="50" t="s">
        <v>230</v>
      </c>
      <c r="B85" s="50">
        <v>1.2979786852929699E-3</v>
      </c>
      <c r="C85" s="113">
        <v>1.0028229327082841E-3</v>
      </c>
      <c r="D85">
        <f t="shared" si="1"/>
        <v>0.77260354431932332</v>
      </c>
      <c r="E85" s="178"/>
      <c r="G85" s="182" t="s">
        <v>599</v>
      </c>
      <c r="H85" s="113">
        <v>8.5457175720024731E-4</v>
      </c>
      <c r="J85" s="72">
        <v>3469.9435304558501</v>
      </c>
      <c r="K85" s="72">
        <v>3469.9435304558501</v>
      </c>
    </row>
    <row r="86" spans="1:11">
      <c r="A86" s="50" t="s">
        <v>232</v>
      </c>
      <c r="B86" s="50">
        <v>1.6447985900032502E-2</v>
      </c>
      <c r="C86" s="113">
        <v>1.2707772203279373E-2</v>
      </c>
      <c r="D86">
        <f t="shared" si="1"/>
        <v>0.77260354431932377</v>
      </c>
      <c r="E86" s="175"/>
      <c r="G86" s="185" t="s">
        <v>598</v>
      </c>
      <c r="H86" s="113">
        <v>7.3128288046420776E-5</v>
      </c>
      <c r="J86" s="72">
        <v>43971.124417936502</v>
      </c>
      <c r="K86" s="72">
        <v>43971.124417936502</v>
      </c>
    </row>
    <row r="87" spans="1:11">
      <c r="A87" s="50" t="s">
        <v>233</v>
      </c>
      <c r="B87" s="50">
        <v>2.34123102023156E-2</v>
      </c>
      <c r="C87" s="113">
        <v>1.8088433843012525E-2</v>
      </c>
      <c r="D87">
        <f t="shared" si="1"/>
        <v>0.77260354431932499</v>
      </c>
      <c r="E87" s="175"/>
      <c r="G87" s="181" t="s">
        <v>211</v>
      </c>
      <c r="H87" s="113">
        <v>0</v>
      </c>
      <c r="J87" s="72">
        <v>62589.159005499401</v>
      </c>
      <c r="K87" s="72">
        <v>62589.159005499401</v>
      </c>
    </row>
    <row r="88" spans="1:11">
      <c r="A88" s="50" t="s">
        <v>235</v>
      </c>
      <c r="B88" s="50">
        <v>5.3174093703446303E-3</v>
      </c>
      <c r="C88" s="113">
        <v>1.9508004325833688E-3</v>
      </c>
      <c r="D88">
        <f t="shared" si="1"/>
        <v>0.36687046204549306</v>
      </c>
      <c r="E88" s="175"/>
      <c r="G88" s="182" t="s">
        <v>601</v>
      </c>
      <c r="H88" s="113">
        <v>3.238818140678956E-4</v>
      </c>
      <c r="J88" s="72">
        <v>14215.2644357546</v>
      </c>
      <c r="K88" s="72">
        <v>10661.4483268159</v>
      </c>
    </row>
    <row r="89" spans="1:11">
      <c r="A89" s="50" t="s">
        <v>236</v>
      </c>
      <c r="B89" s="50">
        <v>1.1035032964398E-3</v>
      </c>
      <c r="C89" s="113">
        <v>3.1487770551501948E-4</v>
      </c>
      <c r="D89">
        <f t="shared" si="1"/>
        <v>0.28534369270205179</v>
      </c>
      <c r="E89" s="177"/>
      <c r="G89" s="185" t="s">
        <v>600</v>
      </c>
      <c r="H89" s="113">
        <v>7.5947615590770551E-4</v>
      </c>
      <c r="J89" s="72">
        <v>2950.0439165175699</v>
      </c>
      <c r="K89" s="72">
        <v>1720.8589513019199</v>
      </c>
    </row>
    <row r="90" spans="1:11">
      <c r="A90" s="50" t="s">
        <v>237</v>
      </c>
      <c r="B90" s="50">
        <v>6.9637274925331695E-4</v>
      </c>
      <c r="C90" s="113">
        <v>3.4063812303260633E-4</v>
      </c>
      <c r="D90">
        <f t="shared" si="1"/>
        <v>0.48916061606065758</v>
      </c>
      <c r="E90" s="178"/>
      <c r="G90" s="182" t="s">
        <v>645</v>
      </c>
      <c r="H90" s="113">
        <v>2.3657262525177131E-4</v>
      </c>
      <c r="J90" s="72">
        <v>1861.64391097986</v>
      </c>
      <c r="K90" s="72">
        <v>1861.64391097986</v>
      </c>
    </row>
    <row r="91" spans="1:11">
      <c r="A91" s="50" t="s">
        <v>238</v>
      </c>
      <c r="B91" s="50">
        <v>6.3359999999999996E-3</v>
      </c>
      <c r="C91" s="113">
        <v>0</v>
      </c>
      <c r="D91">
        <f t="shared" si="1"/>
        <v>0</v>
      </c>
      <c r="E91" s="178"/>
      <c r="G91" s="185" t="s">
        <v>644</v>
      </c>
      <c r="H91" s="113">
        <v>4.1624678576130345E-5</v>
      </c>
      <c r="J91" s="72">
        <v>16938.307583999998</v>
      </c>
      <c r="K91" s="72">
        <v>0</v>
      </c>
    </row>
    <row r="92" spans="1:11">
      <c r="A92" s="50" t="s">
        <v>239</v>
      </c>
      <c r="B92" s="50">
        <v>2.1156955806742E-3</v>
      </c>
      <c r="C92" s="113">
        <v>9.4867204083612117E-4</v>
      </c>
      <c r="D92">
        <f t="shared" si="1"/>
        <v>0.44839723138893722</v>
      </c>
      <c r="E92" s="178"/>
      <c r="G92" s="182" t="s">
        <v>646</v>
      </c>
      <c r="H92" s="113">
        <v>7.6446858310983486E-4</v>
      </c>
      <c r="J92" s="72">
        <v>5655.9820864219</v>
      </c>
      <c r="K92" s="72">
        <v>5184.6502458867499</v>
      </c>
    </row>
    <row r="93" spans="1:11">
      <c r="A93" s="50" t="s">
        <v>241</v>
      </c>
      <c r="B93" s="50">
        <v>2.70459149999999E-2</v>
      </c>
      <c r="C93" s="113">
        <v>2.7045914999999997E-2</v>
      </c>
      <c r="D93">
        <f t="shared" si="1"/>
        <v>0.99999999999999645</v>
      </c>
      <c r="E93" s="178"/>
      <c r="G93" s="185" t="s">
        <v>647</v>
      </c>
      <c r="H93" s="113">
        <v>2.0432205237141607E-3</v>
      </c>
      <c r="J93" s="72">
        <v>72303.034589759904</v>
      </c>
      <c r="K93" s="72">
        <v>72303.034589759904</v>
      </c>
    </row>
    <row r="94" spans="1:11">
      <c r="A94" s="50" t="s">
        <v>242</v>
      </c>
      <c r="B94" s="50">
        <v>1.4911176E-2</v>
      </c>
      <c r="C94" s="113">
        <v>1.4911176000000002E-2</v>
      </c>
      <c r="D94">
        <f t="shared" si="1"/>
        <v>0.99999999999999989</v>
      </c>
      <c r="E94" s="178"/>
      <c r="G94" s="185" t="s">
        <v>648</v>
      </c>
      <c r="J94" s="72">
        <v>39862.702892544003</v>
      </c>
      <c r="K94" s="72">
        <v>39862.702892544003</v>
      </c>
    </row>
    <row r="95" spans="1:11">
      <c r="A95" s="50" t="s">
        <v>243</v>
      </c>
      <c r="B95" s="50">
        <v>1.50046336019867E-2</v>
      </c>
      <c r="C95" s="113">
        <v>1.1592633102107763E-2</v>
      </c>
      <c r="D95">
        <f t="shared" si="1"/>
        <v>0.77260354431932488</v>
      </c>
      <c r="E95" s="174"/>
      <c r="G95" s="182" t="s">
        <v>603</v>
      </c>
      <c r="H95" s="113">
        <v>0</v>
      </c>
      <c r="J95" s="72">
        <v>40112.547212069599</v>
      </c>
      <c r="K95" s="72">
        <v>40112.547212069599</v>
      </c>
    </row>
    <row r="96" spans="1:11">
      <c r="A96" s="50" t="s">
        <v>244</v>
      </c>
      <c r="B96" s="50">
        <v>1.18121479618908E-3</v>
      </c>
      <c r="C96" s="113">
        <v>3.3705219181889411E-4</v>
      </c>
      <c r="D96">
        <f t="shared" si="1"/>
        <v>0.28534369270205223</v>
      </c>
      <c r="E96" s="178"/>
      <c r="G96" s="185" t="s">
        <v>602</v>
      </c>
      <c r="H96" s="113">
        <v>0</v>
      </c>
      <c r="J96" s="72">
        <v>3157.7934881033202</v>
      </c>
      <c r="K96" s="72">
        <v>1842.0462013936001</v>
      </c>
    </row>
    <row r="97" spans="1:11">
      <c r="A97" s="50" t="s">
        <v>245</v>
      </c>
      <c r="B97" s="50">
        <v>6.9521873348204002E-4</v>
      </c>
      <c r="C97" s="113">
        <v>3.4007362396698489E-4</v>
      </c>
      <c r="D97">
        <f t="shared" si="1"/>
        <v>0.48916061606065769</v>
      </c>
      <c r="E97" s="178"/>
      <c r="G97" s="182" t="s">
        <v>219</v>
      </c>
      <c r="H97" s="113">
        <v>0</v>
      </c>
      <c r="J97" s="72">
        <v>1858.5588298418099</v>
      </c>
      <c r="K97" s="72">
        <v>1858.5588298418099</v>
      </c>
    </row>
    <row r="98" spans="1:11">
      <c r="A98" s="50" t="s">
        <v>246</v>
      </c>
      <c r="B98" s="50">
        <v>2.2958646985461999E-2</v>
      </c>
      <c r="C98" s="113">
        <v>1.7737932033744127E-2</v>
      </c>
      <c r="D98">
        <f t="shared" si="1"/>
        <v>0.77260354431932499</v>
      </c>
      <c r="E98" s="174"/>
      <c r="G98" s="185" t="s">
        <v>605</v>
      </c>
      <c r="J98" s="72">
        <v>61376.3611667031</v>
      </c>
      <c r="K98" s="72">
        <v>61376.3611667031</v>
      </c>
    </row>
    <row r="99" spans="1:11">
      <c r="A99" s="50" t="s">
        <v>247</v>
      </c>
      <c r="B99" s="50">
        <v>1.18315758368282E-4</v>
      </c>
      <c r="C99" s="113">
        <v>5.7875409253112746E-5</v>
      </c>
      <c r="D99">
        <f t="shared" si="1"/>
        <v>0.48916061606065775</v>
      </c>
      <c r="E99" s="174"/>
      <c r="G99" s="185" t="s">
        <v>604</v>
      </c>
      <c r="H99" s="113">
        <v>1.2021739360457736E-4</v>
      </c>
      <c r="J99" s="72">
        <v>316.29872273929601</v>
      </c>
      <c r="K99" s="72">
        <v>316.29872273929601</v>
      </c>
    </row>
    <row r="100" spans="1:11">
      <c r="A100" s="50" t="s">
        <v>248</v>
      </c>
      <c r="B100" s="50">
        <v>6.7830482556160898E-3</v>
      </c>
      <c r="C100" s="113">
        <v>1.1060000211621118E-3</v>
      </c>
      <c r="D100">
        <f t="shared" si="1"/>
        <v>0.16305353868688585</v>
      </c>
      <c r="E100" s="174"/>
      <c r="G100" s="181" t="s">
        <v>224</v>
      </c>
      <c r="H100" s="113">
        <v>1.0288645883273603E-2</v>
      </c>
      <c r="J100" s="72">
        <v>18133.421355861701</v>
      </c>
      <c r="K100" s="72">
        <v>6044.4737852872504</v>
      </c>
    </row>
    <row r="101" spans="1:11">
      <c r="A101" s="50" t="s">
        <v>249</v>
      </c>
      <c r="B101" s="50">
        <v>1.2234976232026701E-3</v>
      </c>
      <c r="C101" s="113">
        <v>5.9848685111456952E-4</v>
      </c>
      <c r="D101">
        <f t="shared" si="1"/>
        <v>0.48916061606065853</v>
      </c>
      <c r="E101" s="175"/>
      <c r="G101" s="181" t="s">
        <v>225</v>
      </c>
      <c r="H101" s="113">
        <v>6.3232000000000002E-4</v>
      </c>
      <c r="J101" s="72">
        <v>3270.8300300031201</v>
      </c>
      <c r="K101" s="72">
        <v>3270.8300300031201</v>
      </c>
    </row>
    <row r="102" spans="1:11">
      <c r="A102" s="50" t="s">
        <v>250</v>
      </c>
      <c r="B102" s="50">
        <v>1.8254431291106299E-3</v>
      </c>
      <c r="C102" s="113">
        <v>0</v>
      </c>
      <c r="D102">
        <f t="shared" si="1"/>
        <v>0</v>
      </c>
      <c r="E102" s="178"/>
      <c r="G102" s="182" t="s">
        <v>227</v>
      </c>
      <c r="H102" s="113">
        <v>1.6769128985578131E-2</v>
      </c>
      <c r="J102" s="72">
        <v>4880.0374365491498</v>
      </c>
      <c r="K102" s="72">
        <v>0</v>
      </c>
    </row>
    <row r="103" spans="1:11">
      <c r="A103" s="50" t="s">
        <v>251</v>
      </c>
      <c r="B103" s="50">
        <v>1.1800024967929999E-2</v>
      </c>
      <c r="C103" s="113">
        <v>0</v>
      </c>
      <c r="D103">
        <f t="shared" si="1"/>
        <v>0</v>
      </c>
      <c r="E103" s="175"/>
      <c r="G103" s="185" t="s">
        <v>228</v>
      </c>
      <c r="H103" s="113">
        <v>0</v>
      </c>
      <c r="J103" s="72">
        <v>31545.525947865801</v>
      </c>
      <c r="K103" s="72">
        <v>0</v>
      </c>
    </row>
    <row r="104" spans="1:11">
      <c r="A104" s="50" t="s">
        <v>252</v>
      </c>
      <c r="B104" s="50">
        <v>1.54224299614931E-2</v>
      </c>
      <c r="C104" s="113">
        <v>5.6580340058372518E-3</v>
      </c>
      <c r="D104">
        <f t="shared" si="1"/>
        <v>0.36687046204549451</v>
      </c>
      <c r="E104" s="176"/>
      <c r="G104" s="185" t="s">
        <v>649</v>
      </c>
      <c r="H104" s="113">
        <v>1.9192112929516204E-2</v>
      </c>
      <c r="J104" s="72">
        <v>41229.460602977997</v>
      </c>
      <c r="K104" s="72">
        <v>30922.0954522334</v>
      </c>
    </row>
    <row r="105" spans="1:11">
      <c r="A105" s="50" t="s">
        <v>253</v>
      </c>
      <c r="B105" s="50">
        <v>2.91530028619447E-2</v>
      </c>
      <c r="C105" s="113">
        <v>0</v>
      </c>
      <c r="D105">
        <f t="shared" si="1"/>
        <v>0</v>
      </c>
      <c r="E105" s="175"/>
      <c r="G105" s="182" t="s">
        <v>230</v>
      </c>
      <c r="H105" s="113">
        <v>1.0028229327082841E-3</v>
      </c>
      <c r="J105" s="72">
        <v>77936.005282962695</v>
      </c>
      <c r="K105" s="72">
        <v>0</v>
      </c>
    </row>
    <row r="106" spans="1:11">
      <c r="A106" s="50" t="s">
        <v>255</v>
      </c>
      <c r="B106" s="50">
        <v>6.0841464784946201E-3</v>
      </c>
      <c r="C106" s="113">
        <v>2.0978420288546178E-3</v>
      </c>
      <c r="D106">
        <f t="shared" si="1"/>
        <v>0.34480465522481635</v>
      </c>
      <c r="E106" s="178"/>
      <c r="G106" s="182" t="s">
        <v>232</v>
      </c>
      <c r="H106" s="113">
        <v>1.2707772203279373E-2</v>
      </c>
      <c r="J106" s="72">
        <v>16265.016483404699</v>
      </c>
      <c r="K106" s="72">
        <v>16265.016483404699</v>
      </c>
    </row>
    <row r="107" spans="1:11">
      <c r="A107" s="50" t="s">
        <v>256</v>
      </c>
      <c r="B107" s="50">
        <v>6.5879301498919005E-2</v>
      </c>
      <c r="C107" s="113">
        <v>5.0898581835346138E-2</v>
      </c>
      <c r="D107">
        <f t="shared" si="1"/>
        <v>0.77260354431932343</v>
      </c>
      <c r="E107" s="175"/>
      <c r="G107" s="182" t="s">
        <v>233</v>
      </c>
      <c r="H107" s="113">
        <v>1.8088433843012525E-2</v>
      </c>
      <c r="J107" s="72">
        <v>176118.035386326</v>
      </c>
      <c r="K107" s="72">
        <v>176118.035386326</v>
      </c>
    </row>
    <row r="108" spans="1:11">
      <c r="D108" s="72"/>
      <c r="E108" s="174"/>
      <c r="G108" s="184" t="s">
        <v>582</v>
      </c>
      <c r="H108" s="113">
        <v>0</v>
      </c>
    </row>
    <row r="109" spans="1:11">
      <c r="B109" s="50">
        <f>SUM(B2:B107)</f>
        <v>0.90665137762772596</v>
      </c>
      <c r="C109">
        <f>SUM(C2:C107)</f>
        <v>0.44961940359674812</v>
      </c>
      <c r="D109" s="72"/>
      <c r="E109" s="175"/>
      <c r="G109" s="185" t="s">
        <v>650</v>
      </c>
      <c r="H109" s="113">
        <v>1.9508004325833688E-3</v>
      </c>
    </row>
    <row r="110" spans="1:11">
      <c r="D110" s="72"/>
      <c r="E110" s="175"/>
      <c r="G110" s="185" t="s">
        <v>651</v>
      </c>
    </row>
    <row r="111" spans="1:11">
      <c r="D111" s="72"/>
      <c r="E111" s="178"/>
      <c r="G111" s="185" t="s">
        <v>653</v>
      </c>
    </row>
    <row r="112" spans="1:11">
      <c r="D112" s="72"/>
      <c r="E112" s="175"/>
      <c r="G112" s="185" t="s">
        <v>652</v>
      </c>
      <c r="H112" s="113">
        <v>3.1487770551501948E-4</v>
      </c>
    </row>
    <row r="113" spans="4:8">
      <c r="D113" s="72"/>
      <c r="E113" s="177"/>
      <c r="G113" s="185" t="s">
        <v>606</v>
      </c>
      <c r="H113" s="113">
        <v>3.4063812303260633E-4</v>
      </c>
    </row>
    <row r="114" spans="4:8">
      <c r="D114" s="72"/>
      <c r="E114" s="174"/>
      <c r="G114" s="181" t="s">
        <v>238</v>
      </c>
      <c r="H114" s="113">
        <v>0</v>
      </c>
    </row>
    <row r="115" spans="4:8">
      <c r="D115" s="72"/>
      <c r="E115" s="175"/>
      <c r="G115" s="185" t="s">
        <v>654</v>
      </c>
      <c r="H115" s="113">
        <v>9.4867204083612117E-4</v>
      </c>
    </row>
    <row r="116" spans="4:8">
      <c r="D116" s="72"/>
      <c r="E116" s="174"/>
      <c r="G116" s="185" t="s">
        <v>654</v>
      </c>
    </row>
    <row r="117" spans="4:8">
      <c r="D117" s="72"/>
      <c r="E117" s="175"/>
      <c r="G117" s="181" t="s">
        <v>240</v>
      </c>
      <c r="H117" s="113">
        <v>0</v>
      </c>
    </row>
    <row r="118" spans="4:8">
      <c r="D118" s="72"/>
      <c r="E118" s="175"/>
      <c r="G118" s="181" t="s">
        <v>661</v>
      </c>
      <c r="H118" s="113">
        <v>2.7045914999999997E-2</v>
      </c>
    </row>
    <row r="119" spans="4:8">
      <c r="D119" s="72"/>
      <c r="G119" s="181" t="s">
        <v>242</v>
      </c>
      <c r="H119" s="113">
        <v>1.4911176000000002E-2</v>
      </c>
    </row>
    <row r="120" spans="4:8">
      <c r="D120" s="72"/>
      <c r="G120" s="182" t="s">
        <v>243</v>
      </c>
      <c r="H120" s="113">
        <v>1.1592633102107763E-2</v>
      </c>
    </row>
    <row r="121" spans="4:8">
      <c r="D121" s="72"/>
      <c r="G121" s="185" t="s">
        <v>655</v>
      </c>
      <c r="H121" s="113">
        <v>3.3705219181889411E-4</v>
      </c>
    </row>
    <row r="122" spans="4:8">
      <c r="D122" s="72"/>
      <c r="G122" s="182" t="s">
        <v>656</v>
      </c>
      <c r="H122" s="113">
        <v>3.4007362396698489E-4</v>
      </c>
    </row>
    <row r="123" spans="4:8">
      <c r="D123" s="72"/>
      <c r="G123" s="183" t="s">
        <v>246</v>
      </c>
      <c r="H123" s="113">
        <v>1.7737932033744127E-2</v>
      </c>
    </row>
    <row r="124" spans="4:8">
      <c r="D124" s="72"/>
      <c r="G124" s="182" t="s">
        <v>608</v>
      </c>
      <c r="H124" s="113">
        <v>5.7875409253112746E-5</v>
      </c>
    </row>
    <row r="125" spans="4:8">
      <c r="D125" s="72"/>
      <c r="G125" s="185" t="s">
        <v>607</v>
      </c>
      <c r="H125" s="113">
        <v>1.1060000211621118E-3</v>
      </c>
    </row>
    <row r="126" spans="4:8">
      <c r="D126" s="72"/>
      <c r="G126" s="182" t="s">
        <v>609</v>
      </c>
      <c r="H126" s="113">
        <v>5.9848685111456952E-4</v>
      </c>
    </row>
    <row r="127" spans="4:8">
      <c r="D127" s="72"/>
      <c r="G127" s="181" t="s">
        <v>659</v>
      </c>
    </row>
    <row r="128" spans="4:8">
      <c r="D128" s="72"/>
      <c r="G128" s="182" t="s">
        <v>250</v>
      </c>
      <c r="H128" s="113">
        <v>0</v>
      </c>
    </row>
    <row r="129" spans="4:8">
      <c r="D129" s="72"/>
      <c r="G129" s="182" t="s">
        <v>658</v>
      </c>
      <c r="H129" s="113">
        <v>0</v>
      </c>
    </row>
    <row r="130" spans="4:8">
      <c r="D130" s="72"/>
      <c r="G130" s="185" t="s">
        <v>657</v>
      </c>
      <c r="H130" s="113">
        <v>5.6580340058372518E-3</v>
      </c>
    </row>
    <row r="131" spans="4:8">
      <c r="D131" s="72"/>
      <c r="G131" s="182" t="s">
        <v>253</v>
      </c>
      <c r="H131" s="113">
        <v>0</v>
      </c>
    </row>
    <row r="132" spans="4:8">
      <c r="D132" s="72"/>
      <c r="G132" s="184" t="s">
        <v>583</v>
      </c>
      <c r="H132" s="113">
        <v>0</v>
      </c>
    </row>
    <row r="133" spans="4:8">
      <c r="D133" s="72"/>
      <c r="G133" s="181" t="s">
        <v>255</v>
      </c>
      <c r="H133" s="113">
        <v>2.0978420288546178E-3</v>
      </c>
    </row>
    <row r="134" spans="4:8">
      <c r="D134" s="72"/>
      <c r="G134" s="182" t="s">
        <v>256</v>
      </c>
      <c r="H134" s="113">
        <v>5.0898581835346138E-2</v>
      </c>
    </row>
    <row r="135" spans="4:8">
      <c r="D135" s="72"/>
      <c r="G135" s="181" t="s">
        <v>257</v>
      </c>
      <c r="H135" s="113">
        <v>7.4487600000000001E-2</v>
      </c>
    </row>
    <row r="136" spans="4:8">
      <c r="D136" s="72"/>
      <c r="G136" s="182" t="s">
        <v>577</v>
      </c>
      <c r="H136" s="113">
        <v>0</v>
      </c>
    </row>
    <row r="137" spans="4:8">
      <c r="D137" s="72"/>
      <c r="G137" s="182"/>
    </row>
    <row r="138" spans="4:8">
      <c r="D138" s="72"/>
    </row>
    <row r="139" spans="4:8">
      <c r="D139" s="72"/>
    </row>
    <row r="140" spans="4:8">
      <c r="D140" s="72"/>
    </row>
    <row r="141" spans="4:8">
      <c r="D141" s="72"/>
    </row>
    <row r="142" spans="4:8">
      <c r="D142" s="72"/>
    </row>
    <row r="143" spans="4:8">
      <c r="D143" s="72"/>
    </row>
    <row r="144" spans="4:8">
      <c r="D144" s="72"/>
    </row>
    <row r="145" spans="4:4">
      <c r="D145" s="72"/>
    </row>
    <row r="146" spans="4:4">
      <c r="D146" s="72"/>
    </row>
    <row r="147" spans="4:4">
      <c r="D147" s="72"/>
    </row>
    <row r="148" spans="4:4">
      <c r="D148" s="72"/>
    </row>
    <row r="149" spans="4:4">
      <c r="D149" s="72"/>
    </row>
    <row r="150" spans="4:4">
      <c r="D150" s="72"/>
    </row>
    <row r="151" spans="4:4">
      <c r="D151" s="72"/>
    </row>
    <row r="152" spans="4:4">
      <c r="D152" s="72"/>
    </row>
    <row r="153" spans="4:4">
      <c r="D153" s="72"/>
    </row>
    <row r="154" spans="4:4">
      <c r="D154" s="72"/>
    </row>
    <row r="155" spans="4:4">
      <c r="D155" s="72"/>
    </row>
    <row r="156" spans="4:4">
      <c r="D156" s="72"/>
    </row>
    <row r="157" spans="4:4">
      <c r="D157" s="72"/>
    </row>
    <row r="158" spans="4:4">
      <c r="D158" s="72"/>
    </row>
    <row r="159" spans="4:4">
      <c r="D159" s="72"/>
    </row>
    <row r="160" spans="4:4">
      <c r="D160" s="72"/>
    </row>
    <row r="161" spans="4:4">
      <c r="D161" s="72"/>
    </row>
    <row r="162" spans="4:4">
      <c r="D162" s="72"/>
    </row>
    <row r="163" spans="4:4">
      <c r="D163" s="72"/>
    </row>
    <row r="164" spans="4:4">
      <c r="D164" s="72"/>
    </row>
    <row r="165" spans="4:4">
      <c r="D165" s="72"/>
    </row>
    <row r="166" spans="4:4">
      <c r="D166" s="72"/>
    </row>
    <row r="167" spans="4:4">
      <c r="D167" s="72"/>
    </row>
    <row r="168" spans="4:4">
      <c r="D168" s="72"/>
    </row>
    <row r="169" spans="4:4">
      <c r="D169" s="72"/>
    </row>
    <row r="170" spans="4:4">
      <c r="D170" s="72"/>
    </row>
    <row r="171" spans="4:4">
      <c r="D171" s="72"/>
    </row>
    <row r="172" spans="4:4">
      <c r="D172" s="72"/>
    </row>
    <row r="173" spans="4:4">
      <c r="D173" s="72"/>
    </row>
    <row r="174" spans="4:4">
      <c r="D174" s="72"/>
    </row>
    <row r="175" spans="4:4">
      <c r="D175" s="72"/>
    </row>
    <row r="176" spans="4:4">
      <c r="D176" s="72"/>
    </row>
    <row r="177" spans="4:4">
      <c r="D177" s="72"/>
    </row>
    <row r="178" spans="4:4">
      <c r="D178" s="72"/>
    </row>
    <row r="179" spans="4:4">
      <c r="D179" s="72"/>
    </row>
    <row r="180" spans="4:4">
      <c r="D180" s="72"/>
    </row>
    <row r="181" spans="4:4">
      <c r="D181" s="72"/>
    </row>
    <row r="182" spans="4:4">
      <c r="D182" s="72"/>
    </row>
    <row r="183" spans="4:4">
      <c r="D183" s="72"/>
    </row>
    <row r="184" spans="4:4">
      <c r="D184" s="72"/>
    </row>
    <row r="185" spans="4:4">
      <c r="D185" s="72"/>
    </row>
    <row r="186" spans="4:4">
      <c r="D186" s="72"/>
    </row>
    <row r="187" spans="4:4">
      <c r="D187" s="72"/>
    </row>
    <row r="188" spans="4:4">
      <c r="D188" s="72"/>
    </row>
  </sheetData>
  <sortState ref="A2:B107">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H1" workbookViewId="0">
      <selection activeCell="L34" sqref="L34"/>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 min="18" max="18" width="18.5" customWidth="1"/>
    <col min="19" max="19" width="16.6640625" customWidth="1"/>
  </cols>
  <sheetData>
    <row r="1" spans="1:21">
      <c r="B1" t="s">
        <v>570</v>
      </c>
      <c r="C1" t="s">
        <v>269</v>
      </c>
      <c r="D1" t="s">
        <v>568</v>
      </c>
      <c r="E1" t="s">
        <v>64</v>
      </c>
      <c r="F1" t="s">
        <v>571</v>
      </c>
    </row>
    <row r="2" spans="1:21">
      <c r="A2">
        <v>0</v>
      </c>
      <c r="B2" t="s">
        <v>68</v>
      </c>
      <c r="C2">
        <v>54258.296757759999</v>
      </c>
      <c r="D2">
        <v>46623.226293760003</v>
      </c>
      <c r="E2">
        <v>2359.07889344262</v>
      </c>
      <c r="F2">
        <v>4.3478675786210097</v>
      </c>
      <c r="J2" s="52" t="s">
        <v>107</v>
      </c>
      <c r="K2" s="52" t="s">
        <v>269</v>
      </c>
      <c r="L2" s="52" t="s">
        <v>568</v>
      </c>
      <c r="M2" s="52" t="s">
        <v>64</v>
      </c>
      <c r="N2" s="112" t="s">
        <v>665</v>
      </c>
      <c r="O2" s="52" t="s">
        <v>571</v>
      </c>
      <c r="P2" s="112" t="s">
        <v>664</v>
      </c>
    </row>
    <row r="3" spans="1:21">
      <c r="A3">
        <v>1</v>
      </c>
      <c r="B3" t="s">
        <v>69</v>
      </c>
      <c r="C3">
        <v>367.05013120000001</v>
      </c>
      <c r="D3">
        <v>119.32025386666599</v>
      </c>
      <c r="E3">
        <v>4.2765957446808498</v>
      </c>
      <c r="F3">
        <v>1.1651257910463999</v>
      </c>
      <c r="J3" s="52" t="s">
        <v>152</v>
      </c>
      <c r="K3" s="163">
        <v>128306.998032212</v>
      </c>
      <c r="L3" s="163">
        <v>128306.998032212</v>
      </c>
      <c r="M3" s="163">
        <v>542413.11463687103</v>
      </c>
      <c r="N3" s="113">
        <v>266</v>
      </c>
      <c r="O3" s="163">
        <v>100</v>
      </c>
      <c r="P3" s="113">
        <v>100</v>
      </c>
    </row>
    <row r="4" spans="1:21">
      <c r="A4">
        <v>2</v>
      </c>
      <c r="B4" t="s">
        <v>79</v>
      </c>
      <c r="C4">
        <v>2520.7709112319999</v>
      </c>
      <c r="D4">
        <v>1404.20423389866</v>
      </c>
      <c r="E4">
        <v>10.322033898305</v>
      </c>
      <c r="F4">
        <v>0.40947925304566002</v>
      </c>
      <c r="J4" s="52" t="s">
        <v>109</v>
      </c>
      <c r="K4" s="163">
        <v>467265.73495449498</v>
      </c>
      <c r="L4" s="163">
        <v>315081.58654948202</v>
      </c>
      <c r="M4" s="163">
        <v>1290804164.8805201</v>
      </c>
      <c r="N4" s="113"/>
      <c r="O4" s="163">
        <v>67.430920561758299</v>
      </c>
      <c r="P4" s="113">
        <v>55</v>
      </c>
    </row>
    <row r="5" spans="1:21">
      <c r="A5">
        <v>3</v>
      </c>
      <c r="B5" t="s">
        <v>25</v>
      </c>
      <c r="C5">
        <v>1690.40887808</v>
      </c>
      <c r="D5">
        <v>1690.40887808</v>
      </c>
      <c r="E5">
        <v>1109.56981132075</v>
      </c>
      <c r="F5">
        <v>65.639137708565798</v>
      </c>
      <c r="J5" s="52" t="s">
        <v>176</v>
      </c>
      <c r="K5" s="163">
        <v>235922.55453312001</v>
      </c>
      <c r="L5" s="163">
        <v>235112.69170175999</v>
      </c>
      <c r="M5" s="163">
        <v>10972.6823026726</v>
      </c>
      <c r="N5" s="113">
        <v>3252</v>
      </c>
      <c r="O5" s="50">
        <v>4.6509679095273704</v>
      </c>
      <c r="P5" s="50">
        <v>90</v>
      </c>
    </row>
    <row r="6" spans="1:21">
      <c r="A6">
        <v>4</v>
      </c>
      <c r="B6" t="s">
        <v>412</v>
      </c>
      <c r="C6">
        <v>4773.5444331519902</v>
      </c>
      <c r="D6">
        <v>3075.7036587519901</v>
      </c>
      <c r="E6">
        <v>4007.8638184245601</v>
      </c>
      <c r="F6">
        <v>64.432283009484706</v>
      </c>
      <c r="J6" s="52" t="s">
        <v>131</v>
      </c>
      <c r="K6" s="163">
        <v>227300.304563204</v>
      </c>
      <c r="L6" s="163">
        <v>227300.304563204</v>
      </c>
      <c r="M6" s="163">
        <v>121388.902495241</v>
      </c>
      <c r="N6" s="113">
        <v>75</v>
      </c>
      <c r="O6" s="50">
        <v>53.404636975084998</v>
      </c>
      <c r="P6" s="50">
        <v>94.8</v>
      </c>
    </row>
    <row r="7" spans="1:21">
      <c r="A7">
        <v>5</v>
      </c>
      <c r="B7" t="s">
        <v>46</v>
      </c>
      <c r="C7">
        <v>66164.3149628799</v>
      </c>
      <c r="D7">
        <v>66164.3149628799</v>
      </c>
      <c r="E7">
        <v>49108.230989999996</v>
      </c>
      <c r="F7">
        <v>74.221626895934804</v>
      </c>
      <c r="J7" s="52" t="s">
        <v>155</v>
      </c>
      <c r="K7" s="163">
        <v>384513.39957319101</v>
      </c>
      <c r="L7" s="163">
        <v>384513.39957319101</v>
      </c>
      <c r="M7" s="163">
        <v>541810.88</v>
      </c>
      <c r="N7" s="113">
        <v>44500</v>
      </c>
      <c r="O7" s="163">
        <v>100</v>
      </c>
      <c r="P7" s="113">
        <v>100</v>
      </c>
      <c r="R7" t="s">
        <v>257</v>
      </c>
      <c r="S7">
        <v>199130.9785344</v>
      </c>
    </row>
    <row r="8" spans="1:21">
      <c r="A8">
        <v>6</v>
      </c>
      <c r="B8" t="s">
        <v>81</v>
      </c>
      <c r="C8">
        <v>2053.6842475519902</v>
      </c>
      <c r="D8">
        <v>2053.6842475519902</v>
      </c>
      <c r="E8">
        <v>3158.8553459119498</v>
      </c>
      <c r="F8">
        <v>100</v>
      </c>
      <c r="R8" t="s">
        <v>202</v>
      </c>
      <c r="S8">
        <v>32196.600251391999</v>
      </c>
      <c r="U8">
        <f>SUM(S10:S15)</f>
        <v>4594.9757473280006</v>
      </c>
    </row>
    <row r="9" spans="1:21" ht="15" customHeight="1">
      <c r="A9">
        <v>7</v>
      </c>
      <c r="B9" t="s">
        <v>70</v>
      </c>
      <c r="C9">
        <v>5827.9326935039999</v>
      </c>
      <c r="D9">
        <v>2806.385637504</v>
      </c>
      <c r="E9">
        <v>42886.458950361302</v>
      </c>
      <c r="F9">
        <v>48.154050245502702</v>
      </c>
      <c r="R9" t="s">
        <v>238</v>
      </c>
      <c r="S9">
        <v>16938.307583999998</v>
      </c>
    </row>
    <row r="10" spans="1:21">
      <c r="A10">
        <v>8</v>
      </c>
      <c r="B10" t="s">
        <v>82</v>
      </c>
      <c r="C10">
        <v>7267.8438920959998</v>
      </c>
      <c r="D10">
        <v>4913.5634984959997</v>
      </c>
      <c r="E10">
        <v>1652.7664670658601</v>
      </c>
      <c r="F10">
        <v>22.7408085754745</v>
      </c>
      <c r="R10" t="s">
        <v>175</v>
      </c>
      <c r="S10">
        <v>2094.7040378880001</v>
      </c>
      <c r="U10">
        <f>SUM(S8:S15)</f>
        <v>53729.883582719995</v>
      </c>
    </row>
    <row r="11" spans="1:21" ht="15" customHeight="1">
      <c r="A11">
        <v>9</v>
      </c>
      <c r="B11" t="s">
        <v>83</v>
      </c>
      <c r="C11">
        <v>672.42621631999998</v>
      </c>
      <c r="D11">
        <v>368.73433791999997</v>
      </c>
      <c r="E11">
        <v>3775.1161290322498</v>
      </c>
      <c r="F11">
        <v>54.836401224505998</v>
      </c>
      <c r="I11" s="163" t="s">
        <v>672</v>
      </c>
      <c r="J11" s="52" t="s">
        <v>176</v>
      </c>
      <c r="K11" s="163">
        <v>235922.55453312001</v>
      </c>
      <c r="L11" s="163">
        <v>235112.69170175999</v>
      </c>
      <c r="M11" s="163">
        <v>10972.6823026726</v>
      </c>
      <c r="N11" s="113">
        <v>3252</v>
      </c>
      <c r="O11" s="50">
        <v>4.6509679095273704</v>
      </c>
      <c r="R11" t="s">
        <v>225</v>
      </c>
      <c r="S11">
        <v>1690.40887808</v>
      </c>
    </row>
    <row r="12" spans="1:21">
      <c r="A12">
        <v>10</v>
      </c>
      <c r="B12" t="s">
        <v>84</v>
      </c>
      <c r="C12">
        <v>12312.353126399999</v>
      </c>
      <c r="D12">
        <v>8208.2354175999899</v>
      </c>
      <c r="E12">
        <v>5568.8631090487197</v>
      </c>
      <c r="F12">
        <v>45.229884587277098</v>
      </c>
      <c r="I12" s="113" t="s">
        <v>673</v>
      </c>
      <c r="J12" s="112" t="s">
        <v>176</v>
      </c>
      <c r="K12" s="189">
        <v>129870</v>
      </c>
      <c r="L12" s="113"/>
      <c r="M12" s="189">
        <v>3252</v>
      </c>
      <c r="N12" s="113"/>
      <c r="O12" s="50">
        <v>90</v>
      </c>
      <c r="R12" t="s">
        <v>240</v>
      </c>
      <c r="S12">
        <v>809.86283135999997</v>
      </c>
    </row>
    <row r="13" spans="1:21" ht="15" customHeight="1">
      <c r="A13">
        <v>11</v>
      </c>
      <c r="B13" t="s">
        <v>400</v>
      </c>
      <c r="C13">
        <v>72303.034589759904</v>
      </c>
      <c r="D13">
        <v>72303.034589759904</v>
      </c>
      <c r="E13">
        <v>602.23463687150797</v>
      </c>
      <c r="F13">
        <v>0.83293134276939496</v>
      </c>
      <c r="J13" s="13"/>
      <c r="K13" s="190">
        <f>K11-K12</f>
        <v>106052.55453312001</v>
      </c>
      <c r="L13" s="13"/>
      <c r="M13" s="13">
        <f>M11-M12</f>
        <v>7720.6823026725997</v>
      </c>
      <c r="N13" s="13"/>
      <c r="O13" s="13"/>
    </row>
    <row r="14" spans="1:21" ht="15" customHeight="1">
      <c r="A14">
        <v>12</v>
      </c>
      <c r="B14" t="s">
        <v>385</v>
      </c>
      <c r="C14">
        <v>27000.057943807999</v>
      </c>
      <c r="D14">
        <v>21906.067785407999</v>
      </c>
      <c r="E14">
        <v>5591.2457912457903</v>
      </c>
      <c r="F14">
        <v>20.708273304013499</v>
      </c>
    </row>
    <row r="15" spans="1:21">
      <c r="A15">
        <v>13</v>
      </c>
      <c r="B15" t="s">
        <v>85</v>
      </c>
      <c r="C15">
        <v>3972.8565183999999</v>
      </c>
      <c r="D15">
        <v>1986.4282592</v>
      </c>
      <c r="E15">
        <v>598.45833333333303</v>
      </c>
      <c r="F15">
        <v>15.0636785034047</v>
      </c>
    </row>
    <row r="16" spans="1:21">
      <c r="A16">
        <v>14</v>
      </c>
      <c r="B16" t="s">
        <v>86</v>
      </c>
      <c r="C16">
        <v>7187.0180096000004</v>
      </c>
      <c r="D16">
        <v>2994.59083733333</v>
      </c>
      <c r="E16">
        <v>21</v>
      </c>
      <c r="F16">
        <v>0.29219350740389699</v>
      </c>
    </row>
    <row r="17" spans="1:6">
      <c r="A17">
        <v>15</v>
      </c>
      <c r="B17" t="s">
        <v>277</v>
      </c>
      <c r="C17">
        <v>2866.8941055999999</v>
      </c>
      <c r="D17">
        <v>968.81986559999996</v>
      </c>
      <c r="E17">
        <v>153.128099209666</v>
      </c>
      <c r="F17">
        <v>5.3412541087777399</v>
      </c>
    </row>
    <row r="18" spans="1:6">
      <c r="A18">
        <v>16</v>
      </c>
      <c r="B18" t="s">
        <v>50</v>
      </c>
      <c r="C18">
        <v>72328.694231748595</v>
      </c>
      <c r="D18">
        <v>72328.694231748595</v>
      </c>
      <c r="E18">
        <v>26273.432758409999</v>
      </c>
      <c r="F18">
        <v>36.325047807758203</v>
      </c>
    </row>
    <row r="19" spans="1:6">
      <c r="A19">
        <v>17</v>
      </c>
      <c r="B19" t="s">
        <v>278</v>
      </c>
      <c r="C19">
        <v>16852.311454207898</v>
      </c>
      <c r="D19">
        <v>13886.681843541301</v>
      </c>
      <c r="E19">
        <v>5478.8155265180603</v>
      </c>
      <c r="F19">
        <v>32.510765905350098</v>
      </c>
    </row>
    <row r="20" spans="1:6">
      <c r="A20">
        <v>18</v>
      </c>
      <c r="B20" t="s">
        <v>72</v>
      </c>
      <c r="C20">
        <v>3662.48128</v>
      </c>
      <c r="D20">
        <v>610.41354666666598</v>
      </c>
      <c r="E20">
        <v>26547.135329795299</v>
      </c>
      <c r="F20">
        <v>16.6666666666666</v>
      </c>
    </row>
    <row r="21" spans="1:6">
      <c r="A21">
        <v>19</v>
      </c>
      <c r="B21" t="s">
        <v>88</v>
      </c>
      <c r="C21">
        <v>13559.4681024</v>
      </c>
      <c r="D21">
        <v>10169.6010768</v>
      </c>
      <c r="E21">
        <v>410084399.90968102</v>
      </c>
      <c r="F21">
        <v>74.999999999999901</v>
      </c>
    </row>
    <row r="22" spans="1:6">
      <c r="A22">
        <v>20</v>
      </c>
      <c r="B22" t="s">
        <v>390</v>
      </c>
      <c r="C22">
        <v>19474.776371200001</v>
      </c>
      <c r="D22">
        <v>19474.776371200001</v>
      </c>
      <c r="E22">
        <v>292.31707317073102</v>
      </c>
      <c r="F22">
        <v>1.5010034908694501</v>
      </c>
    </row>
    <row r="23" spans="1:6" ht="30" customHeight="1">
      <c r="A23">
        <v>21</v>
      </c>
      <c r="B23" t="s">
        <v>52</v>
      </c>
      <c r="C23">
        <v>29581.620697599999</v>
      </c>
      <c r="D23">
        <v>29581.620697599999</v>
      </c>
      <c r="E23">
        <v>31526.654999999999</v>
      </c>
      <c r="F23">
        <v>100</v>
      </c>
    </row>
    <row r="24" spans="1:6">
      <c r="A24">
        <v>22</v>
      </c>
      <c r="B24" t="s">
        <v>73</v>
      </c>
      <c r="C24">
        <v>21634.3678146559</v>
      </c>
      <c r="D24">
        <v>11002.8351725226</v>
      </c>
      <c r="E24">
        <v>646.58981233243901</v>
      </c>
      <c r="F24">
        <v>2.9887159998010802</v>
      </c>
    </row>
    <row r="25" spans="1:6" ht="15" customHeight="1">
      <c r="A25">
        <v>23</v>
      </c>
      <c r="B25" t="s">
        <v>47</v>
      </c>
      <c r="C25">
        <v>2382.4200125439902</v>
      </c>
      <c r="D25">
        <v>2382.4200125439902</v>
      </c>
      <c r="E25">
        <v>233.49600000000001</v>
      </c>
      <c r="F25">
        <v>9.8007907409519994</v>
      </c>
    </row>
    <row r="26" spans="1:6">
      <c r="A26">
        <v>24</v>
      </c>
      <c r="B26" t="s">
        <v>89</v>
      </c>
      <c r="C26">
        <v>22611.410886400001</v>
      </c>
      <c r="D26">
        <v>11305.7054432</v>
      </c>
      <c r="E26">
        <v>4857.1008403361302</v>
      </c>
      <c r="F26">
        <v>21.480750868392299</v>
      </c>
    </row>
    <row r="27" spans="1:6">
      <c r="A27">
        <v>25</v>
      </c>
      <c r="B27" t="s">
        <v>98</v>
      </c>
      <c r="C27">
        <v>4681.1001976320003</v>
      </c>
      <c r="D27">
        <v>4681.1001976319903</v>
      </c>
      <c r="E27">
        <v>162347742.01878899</v>
      </c>
      <c r="F27">
        <v>99.999999999999901</v>
      </c>
    </row>
    <row r="28" spans="1:6">
      <c r="A28">
        <v>26</v>
      </c>
      <c r="B28" t="s">
        <v>21</v>
      </c>
      <c r="C28">
        <v>32196.600251391999</v>
      </c>
      <c r="D28">
        <v>32196.600251391999</v>
      </c>
      <c r="E28">
        <v>1141.3636363636299</v>
      </c>
      <c r="F28">
        <v>3.5449818535243902</v>
      </c>
    </row>
    <row r="29" spans="1:6">
      <c r="A29">
        <v>27</v>
      </c>
      <c r="B29" t="s">
        <v>280</v>
      </c>
      <c r="C29">
        <v>4872.5223214079997</v>
      </c>
      <c r="D29">
        <v>2609.6702926080002</v>
      </c>
      <c r="E29">
        <v>47.534246575342401</v>
      </c>
      <c r="F29">
        <v>0.97555728716716505</v>
      </c>
    </row>
    <row r="30" spans="1:6">
      <c r="A30">
        <v>28</v>
      </c>
      <c r="B30" t="s">
        <v>75</v>
      </c>
      <c r="C30">
        <v>6038.5708139519902</v>
      </c>
      <c r="D30">
        <v>3047.5444352853301</v>
      </c>
      <c r="E30">
        <v>718.52307692307602</v>
      </c>
      <c r="F30">
        <v>11.8988929510099</v>
      </c>
    </row>
    <row r="31" spans="1:6">
      <c r="A31">
        <v>29</v>
      </c>
      <c r="B31" t="s">
        <v>282</v>
      </c>
      <c r="C31">
        <v>3518.5377456639999</v>
      </c>
      <c r="D31">
        <v>2933.0754096639998</v>
      </c>
      <c r="E31">
        <v>1014.125</v>
      </c>
      <c r="F31">
        <v>28.8223424986626</v>
      </c>
    </row>
    <row r="32" spans="1:6">
      <c r="A32">
        <v>30</v>
      </c>
      <c r="B32" t="s">
        <v>96</v>
      </c>
      <c r="C32">
        <v>8621.5344000000005</v>
      </c>
      <c r="D32">
        <v>5747.6895999999997</v>
      </c>
      <c r="E32">
        <v>197386018.70715299</v>
      </c>
      <c r="F32">
        <v>66.6666666666666</v>
      </c>
    </row>
    <row r="33" spans="1:6" ht="30" customHeight="1">
      <c r="A33">
        <v>31</v>
      </c>
      <c r="B33" t="s">
        <v>281</v>
      </c>
      <c r="C33">
        <v>2029.068096</v>
      </c>
      <c r="D33">
        <v>338.17801600000001</v>
      </c>
      <c r="E33">
        <v>183.74603174603101</v>
      </c>
      <c r="F33">
        <v>9.0556858149935504</v>
      </c>
    </row>
    <row r="34" spans="1:6">
      <c r="A34">
        <v>32</v>
      </c>
      <c r="B34" t="s">
        <v>48</v>
      </c>
      <c r="C34">
        <v>47215.976165503998</v>
      </c>
      <c r="D34">
        <v>47215.976165503998</v>
      </c>
      <c r="E34">
        <v>7277.3746199999996</v>
      </c>
      <c r="F34">
        <v>15.4129496221595</v>
      </c>
    </row>
    <row r="35" spans="1:6" ht="15" customHeight="1">
      <c r="A35">
        <v>33</v>
      </c>
      <c r="B35" t="s">
        <v>99</v>
      </c>
      <c r="C35">
        <v>104170.03023936</v>
      </c>
      <c r="D35">
        <v>101160.91423296</v>
      </c>
      <c r="E35">
        <v>77852.2872158299</v>
      </c>
      <c r="F35">
        <v>74.735782486519696</v>
      </c>
    </row>
    <row r="36" spans="1:6">
      <c r="A36">
        <v>34</v>
      </c>
      <c r="B36" t="s">
        <v>91</v>
      </c>
      <c r="C36">
        <v>7316.9425279999996</v>
      </c>
      <c r="D36">
        <v>5487.7068959999997</v>
      </c>
      <c r="E36">
        <v>7022.4</v>
      </c>
      <c r="F36">
        <v>74.999999999999901</v>
      </c>
    </row>
    <row r="37" spans="1:6">
      <c r="A37">
        <v>35</v>
      </c>
      <c r="B37" t="s">
        <v>97</v>
      </c>
      <c r="C37">
        <v>1518.459392</v>
      </c>
      <c r="D37">
        <v>885.76797866666595</v>
      </c>
      <c r="E37">
        <v>487.32558139534802</v>
      </c>
      <c r="F37">
        <v>32.0934220541439</v>
      </c>
    </row>
    <row r="38" spans="1:6">
      <c r="A38">
        <v>36</v>
      </c>
      <c r="B38" t="s">
        <v>77</v>
      </c>
      <c r="C38">
        <v>958.23342335999905</v>
      </c>
      <c r="D38">
        <v>958.23342335999996</v>
      </c>
      <c r="E38">
        <v>10249.2902117916</v>
      </c>
      <c r="F38">
        <v>100</v>
      </c>
    </row>
    <row r="39" spans="1:6">
      <c r="A39">
        <v>37</v>
      </c>
      <c r="B39" t="s">
        <v>397</v>
      </c>
      <c r="C39">
        <v>2911.27161599999</v>
      </c>
      <c r="D39">
        <v>2668.6656480000001</v>
      </c>
      <c r="E39">
        <v>2110.6153846153802</v>
      </c>
      <c r="F39">
        <v>72.498057996914298</v>
      </c>
    </row>
    <row r="40" spans="1:6">
      <c r="A40">
        <v>38</v>
      </c>
      <c r="B40" t="s">
        <v>569</v>
      </c>
      <c r="C40">
        <v>809.86283135999997</v>
      </c>
      <c r="D40">
        <v>0</v>
      </c>
      <c r="E40">
        <v>474.98137651821798</v>
      </c>
      <c r="F40">
        <v>0</v>
      </c>
    </row>
    <row r="41" spans="1:6">
      <c r="A41">
        <v>39</v>
      </c>
      <c r="B41" t="s">
        <v>93</v>
      </c>
      <c r="C41">
        <v>2582.0386090239999</v>
      </c>
      <c r="D41">
        <v>1904.7914623573299</v>
      </c>
      <c r="E41">
        <v>493.62318840579701</v>
      </c>
      <c r="F41">
        <v>19.117575805436299</v>
      </c>
    </row>
    <row r="42" spans="1:6">
      <c r="A42">
        <v>40</v>
      </c>
      <c r="B42" t="s">
        <v>78</v>
      </c>
      <c r="C42">
        <v>11180.0957020159</v>
      </c>
      <c r="D42">
        <v>4957.6202076159898</v>
      </c>
      <c r="E42">
        <v>1483.1074380165201</v>
      </c>
      <c r="F42">
        <v>13.2656059263347</v>
      </c>
    </row>
    <row r="43" spans="1:6">
      <c r="A43">
        <v>41</v>
      </c>
      <c r="B43" t="s">
        <v>95</v>
      </c>
      <c r="C43">
        <v>80086.489012479899</v>
      </c>
      <c r="D43">
        <v>15916.355006399999</v>
      </c>
      <c r="E43">
        <v>520776732.27537102</v>
      </c>
      <c r="F43">
        <v>19.873957770729199</v>
      </c>
    </row>
    <row r="44" spans="1:6">
      <c r="A44">
        <v>42</v>
      </c>
      <c r="B44" t="s">
        <v>49</v>
      </c>
      <c r="C44">
        <v>9627.2784929280006</v>
      </c>
      <c r="D44">
        <v>9627.2784929280006</v>
      </c>
      <c r="E44">
        <v>6969.7131268319999</v>
      </c>
      <c r="F44">
        <v>72.395465987109503</v>
      </c>
    </row>
    <row r="45" spans="1:6">
      <c r="A45">
        <v>43</v>
      </c>
      <c r="B45" t="s">
        <v>17</v>
      </c>
      <c r="C45">
        <v>199130.9785344</v>
      </c>
      <c r="D45">
        <v>199130.9785344</v>
      </c>
      <c r="E45">
        <v>2767.9519519519499</v>
      </c>
      <c r="F45">
        <v>1.3900157435693901</v>
      </c>
    </row>
    <row r="46" spans="1:6">
      <c r="A46">
        <v>44</v>
      </c>
      <c r="B46" t="s">
        <v>23</v>
      </c>
      <c r="C46">
        <v>440517.36301564402</v>
      </c>
      <c r="D46">
        <v>440517.36301564402</v>
      </c>
      <c r="E46">
        <v>541810.88</v>
      </c>
      <c r="F46">
        <v>100</v>
      </c>
    </row>
  </sheetData>
  <sortState ref="R10:S15">
    <sortCondition ref="R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topLeftCell="M76" workbookViewId="0">
      <selection activeCell="N90" sqref="N90:W90"/>
    </sheetView>
  </sheetViews>
  <sheetFormatPr baseColWidth="10" defaultRowHeight="15" x14ac:dyDescent="0"/>
  <cols>
    <col min="3" max="3" width="21.5" customWidth="1"/>
    <col min="4" max="4" width="21.6640625" customWidth="1"/>
    <col min="5" max="5" width="21" customWidth="1"/>
    <col min="11" max="11" width="16.5" customWidth="1"/>
    <col min="12" max="12" width="30.83203125" customWidth="1"/>
    <col min="13" max="13" width="17.33203125" customWidth="1"/>
    <col min="14" max="14" width="20.1640625" customWidth="1"/>
    <col min="15" max="15" width="22" customWidth="1"/>
  </cols>
  <sheetData>
    <row r="1" spans="1:18">
      <c r="B1" t="s">
        <v>570</v>
      </c>
      <c r="C1" t="s">
        <v>269</v>
      </c>
      <c r="D1" t="s">
        <v>568</v>
      </c>
      <c r="E1" t="s">
        <v>64</v>
      </c>
      <c r="F1" t="s">
        <v>571</v>
      </c>
    </row>
    <row r="2" spans="1:18">
      <c r="A2">
        <v>0</v>
      </c>
      <c r="B2" t="s">
        <v>68</v>
      </c>
      <c r="C2">
        <v>54258.296757759999</v>
      </c>
      <c r="D2">
        <v>46623.226293760003</v>
      </c>
      <c r="E2">
        <v>2359.07889344262</v>
      </c>
      <c r="F2">
        <v>4.3478675786210097</v>
      </c>
      <c r="J2" s="52" t="s">
        <v>107</v>
      </c>
      <c r="K2" s="52" t="s">
        <v>269</v>
      </c>
      <c r="L2" s="52" t="s">
        <v>568</v>
      </c>
      <c r="M2" s="52" t="s">
        <v>64</v>
      </c>
      <c r="N2" s="112" t="s">
        <v>665</v>
      </c>
      <c r="O2" s="52" t="s">
        <v>571</v>
      </c>
      <c r="P2" s="112" t="s">
        <v>664</v>
      </c>
    </row>
    <row r="3" spans="1:18">
      <c r="A3">
        <v>1</v>
      </c>
      <c r="B3" t="s">
        <v>69</v>
      </c>
      <c r="C3">
        <v>367.05013120000001</v>
      </c>
      <c r="D3">
        <v>119.32025386666599</v>
      </c>
      <c r="E3">
        <v>4.2765957446808498</v>
      </c>
      <c r="F3">
        <v>1.1651257910463999</v>
      </c>
      <c r="J3" s="52" t="s">
        <v>152</v>
      </c>
      <c r="K3" s="163">
        <v>188529.487827156</v>
      </c>
      <c r="L3" s="163">
        <v>188529.487827156</v>
      </c>
      <c r="M3" s="163">
        <v>542413.11463687103</v>
      </c>
      <c r="N3" s="113">
        <v>266</v>
      </c>
      <c r="O3" s="163">
        <v>100</v>
      </c>
      <c r="P3" s="113">
        <v>100</v>
      </c>
    </row>
    <row r="4" spans="1:18">
      <c r="A4">
        <v>2</v>
      </c>
      <c r="B4" t="s">
        <v>79</v>
      </c>
      <c r="C4">
        <v>2520.7709112319999</v>
      </c>
      <c r="D4">
        <v>1404.20423389866</v>
      </c>
      <c r="E4">
        <v>10.322033898305</v>
      </c>
      <c r="F4">
        <v>0.40947925304566002</v>
      </c>
      <c r="J4" s="52" t="s">
        <v>109</v>
      </c>
      <c r="K4" s="163">
        <v>669236.61720507802</v>
      </c>
      <c r="L4" s="163">
        <v>315081.58654948202</v>
      </c>
      <c r="M4" s="163">
        <v>1290804164.8805201</v>
      </c>
      <c r="N4" s="113"/>
      <c r="O4" s="163">
        <v>47</v>
      </c>
      <c r="P4" s="113">
        <v>55</v>
      </c>
    </row>
    <row r="5" spans="1:18">
      <c r="A5">
        <v>3</v>
      </c>
      <c r="B5" t="s">
        <v>25</v>
      </c>
      <c r="C5">
        <v>1690.40887808</v>
      </c>
      <c r="D5">
        <v>1690.40887808</v>
      </c>
      <c r="E5">
        <v>1109.56981132075</v>
      </c>
      <c r="F5">
        <v>65.639137708565798</v>
      </c>
      <c r="J5" s="52" t="s">
        <v>176</v>
      </c>
      <c r="K5" s="163">
        <v>252860.86211712001</v>
      </c>
      <c r="L5" s="163">
        <v>235112.69170175999</v>
      </c>
      <c r="M5" s="163">
        <v>10972.6823026726</v>
      </c>
      <c r="N5" s="113">
        <v>3252</v>
      </c>
      <c r="O5" s="50">
        <v>4.33</v>
      </c>
      <c r="P5" s="50">
        <v>90</v>
      </c>
    </row>
    <row r="6" spans="1:18">
      <c r="A6">
        <v>4</v>
      </c>
      <c r="B6" t="s">
        <v>412</v>
      </c>
      <c r="C6">
        <v>4773.5444331519902</v>
      </c>
      <c r="D6">
        <v>3075.7036587519901</v>
      </c>
      <c r="E6">
        <v>4007.8638184245601</v>
      </c>
      <c r="F6">
        <v>64.432283009484706</v>
      </c>
      <c r="J6" s="52" t="s">
        <v>131</v>
      </c>
      <c r="K6" s="163">
        <v>243485.66045637699</v>
      </c>
      <c r="L6" s="163">
        <v>232305.602483925</v>
      </c>
      <c r="M6" s="163">
        <v>121388.902495241</v>
      </c>
      <c r="N6" s="113">
        <v>75</v>
      </c>
      <c r="O6" s="50">
        <v>49.85</v>
      </c>
      <c r="P6" s="50">
        <v>94.8</v>
      </c>
    </row>
    <row r="7" spans="1:18">
      <c r="A7">
        <v>5</v>
      </c>
      <c r="B7" t="s">
        <v>46</v>
      </c>
      <c r="C7">
        <v>66164.3149628799</v>
      </c>
      <c r="D7">
        <v>66164.3149628799</v>
      </c>
      <c r="E7">
        <v>49108.230989999996</v>
      </c>
      <c r="F7">
        <v>74.221626895934804</v>
      </c>
      <c r="J7" s="52" t="s">
        <v>155</v>
      </c>
      <c r="K7" s="163">
        <v>384513.39957319101</v>
      </c>
      <c r="L7" s="163">
        <v>384513.39957319101</v>
      </c>
      <c r="M7" s="163">
        <v>541810.88</v>
      </c>
      <c r="N7" s="113">
        <v>44500</v>
      </c>
      <c r="O7" s="163">
        <v>100</v>
      </c>
      <c r="P7" s="113">
        <v>100</v>
      </c>
    </row>
    <row r="8" spans="1:18">
      <c r="A8">
        <v>6</v>
      </c>
      <c r="B8" t="s">
        <v>81</v>
      </c>
      <c r="C8">
        <v>2053.6842475519902</v>
      </c>
      <c r="D8">
        <v>2053.6842475519902</v>
      </c>
      <c r="E8">
        <v>3158.8553459119498</v>
      </c>
      <c r="F8">
        <v>100</v>
      </c>
    </row>
    <row r="9" spans="1:18" ht="15" customHeight="1">
      <c r="A9">
        <v>7</v>
      </c>
      <c r="B9" t="s">
        <v>70</v>
      </c>
      <c r="C9">
        <v>5827.9326935039999</v>
      </c>
      <c r="D9">
        <v>2806.385637504</v>
      </c>
      <c r="E9">
        <v>42886.458950361302</v>
      </c>
      <c r="F9">
        <v>48.154050245502702</v>
      </c>
    </row>
    <row r="10" spans="1:18">
      <c r="A10">
        <v>8</v>
      </c>
      <c r="B10" t="s">
        <v>82</v>
      </c>
      <c r="C10">
        <v>7267.8438920959998</v>
      </c>
      <c r="D10">
        <v>4913.5634984959997</v>
      </c>
      <c r="E10">
        <v>1652.7664670658601</v>
      </c>
      <c r="F10">
        <v>22.7408085754745</v>
      </c>
      <c r="N10" t="s">
        <v>676</v>
      </c>
    </row>
    <row r="11" spans="1:18" ht="15" customHeight="1">
      <c r="A11">
        <v>9</v>
      </c>
      <c r="B11" t="s">
        <v>83</v>
      </c>
      <c r="C11">
        <v>672.42621631999998</v>
      </c>
      <c r="D11">
        <v>368.73433791999997</v>
      </c>
      <c r="E11">
        <v>3775.1161290322498</v>
      </c>
      <c r="F11">
        <v>54.836401224505998</v>
      </c>
      <c r="K11" s="282" t="s">
        <v>666</v>
      </c>
      <c r="L11" s="284">
        <v>752</v>
      </c>
      <c r="N11" t="s">
        <v>107</v>
      </c>
      <c r="O11" t="s">
        <v>269</v>
      </c>
      <c r="P11" t="s">
        <v>568</v>
      </c>
      <c r="Q11" t="s">
        <v>64</v>
      </c>
      <c r="R11" t="s">
        <v>571</v>
      </c>
    </row>
    <row r="12" spans="1:18">
      <c r="A12">
        <v>10</v>
      </c>
      <c r="B12" t="s">
        <v>84</v>
      </c>
      <c r="C12">
        <v>12312.353126399999</v>
      </c>
      <c r="D12">
        <v>8208.2354175999899</v>
      </c>
      <c r="E12">
        <v>5568.8631090487197</v>
      </c>
      <c r="F12">
        <v>45.229884587277098</v>
      </c>
      <c r="K12" s="283"/>
      <c r="L12" s="285"/>
      <c r="N12" t="s">
        <v>152</v>
      </c>
      <c r="O12">
        <v>188529.487827156</v>
      </c>
      <c r="P12">
        <v>188529.487827156</v>
      </c>
      <c r="Q12">
        <v>542413.11463687103</v>
      </c>
      <c r="R12">
        <v>100</v>
      </c>
    </row>
    <row r="13" spans="1:18" ht="15" customHeight="1">
      <c r="A13">
        <v>11</v>
      </c>
      <c r="B13" t="s">
        <v>400</v>
      </c>
      <c r="C13">
        <v>72303.034589759904</v>
      </c>
      <c r="D13">
        <v>72303.034589759904</v>
      </c>
      <c r="E13">
        <v>602.23463687150797</v>
      </c>
      <c r="F13">
        <v>0.83293134276939496</v>
      </c>
      <c r="K13" s="282" t="s">
        <v>667</v>
      </c>
      <c r="L13" s="286">
        <v>454529</v>
      </c>
      <c r="N13" t="s">
        <v>109</v>
      </c>
      <c r="O13">
        <v>669236.61720507802</v>
      </c>
      <c r="P13">
        <v>315081.58654948202</v>
      </c>
      <c r="Q13">
        <v>1290804164.8805201</v>
      </c>
      <c r="R13">
        <v>47.080745202698601</v>
      </c>
    </row>
    <row r="14" spans="1:18" ht="15" customHeight="1">
      <c r="A14">
        <v>12</v>
      </c>
      <c r="B14" t="s">
        <v>385</v>
      </c>
      <c r="C14">
        <v>27000.057943807999</v>
      </c>
      <c r="D14">
        <v>21906.067785407999</v>
      </c>
      <c r="E14">
        <v>5591.2457912457903</v>
      </c>
      <c r="F14">
        <v>20.708273304013499</v>
      </c>
      <c r="K14" s="283"/>
      <c r="L14" s="287"/>
      <c r="N14" t="s">
        <v>176</v>
      </c>
      <c r="O14">
        <v>252860.86211712001</v>
      </c>
      <c r="P14">
        <v>235112.69170175999</v>
      </c>
      <c r="Q14">
        <v>10972.6823026726</v>
      </c>
      <c r="R14">
        <v>4.3394150485773002</v>
      </c>
    </row>
    <row r="15" spans="1:18">
      <c r="A15">
        <v>13</v>
      </c>
      <c r="B15" t="s">
        <v>85</v>
      </c>
      <c r="C15">
        <v>3972.8565183999999</v>
      </c>
      <c r="D15">
        <v>1986.4282592</v>
      </c>
      <c r="E15">
        <v>598.45833333333303</v>
      </c>
      <c r="F15">
        <v>15.0636785034047</v>
      </c>
      <c r="K15" s="282" t="s">
        <v>668</v>
      </c>
      <c r="L15" s="284">
        <v>281</v>
      </c>
      <c r="N15" t="s">
        <v>131</v>
      </c>
      <c r="O15">
        <v>243485.66045637699</v>
      </c>
      <c r="P15">
        <v>232305.602483925</v>
      </c>
      <c r="Q15">
        <v>121388.902495241</v>
      </c>
      <c r="R15">
        <v>49.854641241589498</v>
      </c>
    </row>
    <row r="16" spans="1:18">
      <c r="A16">
        <v>14</v>
      </c>
      <c r="B16" t="s">
        <v>86</v>
      </c>
      <c r="C16">
        <v>7187.0180096000004</v>
      </c>
      <c r="D16">
        <v>2994.59083733333</v>
      </c>
      <c r="E16">
        <v>21</v>
      </c>
      <c r="F16">
        <v>0.29219350740389699</v>
      </c>
      <c r="K16" s="283"/>
      <c r="L16" s="285"/>
      <c r="N16" t="s">
        <v>155</v>
      </c>
      <c r="O16">
        <v>384513.39957319101</v>
      </c>
      <c r="P16">
        <v>384513.39957319101</v>
      </c>
      <c r="Q16">
        <v>541810.88</v>
      </c>
      <c r="R16">
        <v>100</v>
      </c>
    </row>
    <row r="17" spans="1:23">
      <c r="A17">
        <v>15</v>
      </c>
      <c r="B17" t="s">
        <v>277</v>
      </c>
      <c r="C17">
        <v>2866.8941055999999</v>
      </c>
      <c r="D17">
        <v>968.81986559999996</v>
      </c>
      <c r="E17">
        <v>153.128099209666</v>
      </c>
      <c r="F17">
        <v>5.3412541087777399</v>
      </c>
      <c r="K17" s="282" t="s">
        <v>669</v>
      </c>
      <c r="L17" s="286">
        <v>14516</v>
      </c>
    </row>
    <row r="18" spans="1:23">
      <c r="A18">
        <v>16</v>
      </c>
      <c r="B18" t="s">
        <v>50</v>
      </c>
      <c r="C18">
        <v>72328.694231748595</v>
      </c>
      <c r="D18">
        <v>72328.694231748595</v>
      </c>
      <c r="E18">
        <v>26273.432758409999</v>
      </c>
      <c r="F18">
        <v>36.325047807758203</v>
      </c>
      <c r="K18" s="283"/>
      <c r="L18" s="287"/>
    </row>
    <row r="19" spans="1:23">
      <c r="A19">
        <v>17</v>
      </c>
      <c r="B19" t="s">
        <v>278</v>
      </c>
      <c r="C19">
        <v>16852.311454207898</v>
      </c>
      <c r="D19">
        <v>13886.681843541301</v>
      </c>
      <c r="E19">
        <v>5478.8155265180603</v>
      </c>
      <c r="F19">
        <v>32.510765905350098</v>
      </c>
      <c r="K19" s="282" t="s">
        <v>579</v>
      </c>
      <c r="L19" s="286">
        <v>33286</v>
      </c>
    </row>
    <row r="20" spans="1:23">
      <c r="A20">
        <v>18</v>
      </c>
      <c r="B20" t="s">
        <v>72</v>
      </c>
      <c r="C20">
        <v>3662.48128</v>
      </c>
      <c r="D20">
        <v>610.41354666666598</v>
      </c>
      <c r="E20">
        <v>26547.135329795299</v>
      </c>
      <c r="F20">
        <v>16.6666666666666</v>
      </c>
      <c r="K20" s="283"/>
      <c r="L20" s="287"/>
    </row>
    <row r="21" spans="1:23">
      <c r="A21">
        <v>19</v>
      </c>
      <c r="B21" t="s">
        <v>88</v>
      </c>
      <c r="C21">
        <v>13559.4681024</v>
      </c>
      <c r="D21">
        <v>10169.6010768</v>
      </c>
      <c r="E21">
        <v>410084399.90968102</v>
      </c>
      <c r="F21">
        <v>74.999999999999901</v>
      </c>
      <c r="K21" s="282" t="s">
        <v>670</v>
      </c>
      <c r="L21" s="286">
        <v>176149</v>
      </c>
    </row>
    <row r="22" spans="1:23">
      <c r="A22">
        <v>20</v>
      </c>
      <c r="B22" t="s">
        <v>390</v>
      </c>
      <c r="C22">
        <v>19474.776371200001</v>
      </c>
      <c r="D22">
        <v>19474.776371200001</v>
      </c>
      <c r="E22">
        <v>292.31707317073102</v>
      </c>
      <c r="F22">
        <v>1.5010034908694501</v>
      </c>
      <c r="K22" s="283"/>
      <c r="L22" s="287"/>
    </row>
    <row r="23" spans="1:23" ht="30" customHeight="1">
      <c r="A23">
        <v>21</v>
      </c>
      <c r="B23" t="s">
        <v>52</v>
      </c>
      <c r="C23">
        <v>29581.620697599999</v>
      </c>
      <c r="D23">
        <v>29581.620697599999</v>
      </c>
      <c r="E23">
        <v>31526.654999999999</v>
      </c>
      <c r="F23">
        <v>100</v>
      </c>
      <c r="K23" s="282" t="s">
        <v>671</v>
      </c>
      <c r="L23" s="286">
        <v>24132</v>
      </c>
    </row>
    <row r="24" spans="1:23">
      <c r="A24">
        <v>22</v>
      </c>
      <c r="B24" t="s">
        <v>73</v>
      </c>
      <c r="C24">
        <v>21634.3678146559</v>
      </c>
      <c r="D24">
        <v>11002.8351725226</v>
      </c>
      <c r="E24">
        <v>646.58981233243901</v>
      </c>
      <c r="F24">
        <v>2.9887159998010802</v>
      </c>
      <c r="K24" s="283"/>
      <c r="L24" s="288"/>
    </row>
    <row r="25" spans="1:23" ht="15" customHeight="1">
      <c r="A25">
        <v>23</v>
      </c>
      <c r="B25" t="s">
        <v>47</v>
      </c>
      <c r="C25">
        <v>2382.4200125439902</v>
      </c>
      <c r="D25">
        <v>2382.4200125439902</v>
      </c>
      <c r="E25">
        <v>233.49600000000001</v>
      </c>
      <c r="F25">
        <v>9.8007907409519994</v>
      </c>
    </row>
    <row r="26" spans="1:23">
      <c r="A26">
        <v>24</v>
      </c>
      <c r="B26" t="s">
        <v>89</v>
      </c>
      <c r="C26">
        <v>22611.410886400001</v>
      </c>
      <c r="D26">
        <v>11305.7054432</v>
      </c>
      <c r="E26">
        <v>4857.1008403361302</v>
      </c>
      <c r="F26">
        <v>21.480750868392299</v>
      </c>
      <c r="O26" t="s">
        <v>269</v>
      </c>
      <c r="P26" t="s">
        <v>64</v>
      </c>
      <c r="Q26" t="s">
        <v>677</v>
      </c>
      <c r="R26" t="s">
        <v>568</v>
      </c>
      <c r="S26" t="s">
        <v>107</v>
      </c>
      <c r="T26" t="s">
        <v>571</v>
      </c>
    </row>
    <row r="27" spans="1:23">
      <c r="A27">
        <v>25</v>
      </c>
      <c r="B27" t="s">
        <v>98</v>
      </c>
      <c r="C27">
        <v>4681.1001976320003</v>
      </c>
      <c r="D27">
        <v>4681.1001976319903</v>
      </c>
      <c r="E27">
        <v>162347742.01878899</v>
      </c>
      <c r="F27">
        <v>99.999999999999901</v>
      </c>
      <c r="N27">
        <v>0</v>
      </c>
      <c r="O27">
        <v>54258.296757759999</v>
      </c>
      <c r="P27">
        <v>2359.07889344262</v>
      </c>
      <c r="Q27" t="s">
        <v>68</v>
      </c>
      <c r="R27">
        <v>46623.226293760003</v>
      </c>
      <c r="S27" t="s">
        <v>109</v>
      </c>
      <c r="T27">
        <v>4.3478675786210097</v>
      </c>
      <c r="V27">
        <f>T27/100</f>
        <v>4.3478675786210098E-2</v>
      </c>
      <c r="W27">
        <f>O27*V27</f>
        <v>2359.0788934426214</v>
      </c>
    </row>
    <row r="28" spans="1:23">
      <c r="A28">
        <v>26</v>
      </c>
      <c r="B28" t="s">
        <v>21</v>
      </c>
      <c r="C28">
        <v>32196.600251391999</v>
      </c>
      <c r="D28">
        <v>32196.600251391999</v>
      </c>
      <c r="E28">
        <v>1141.3636363636299</v>
      </c>
      <c r="F28">
        <v>3.5449818535243902</v>
      </c>
      <c r="N28">
        <v>1</v>
      </c>
      <c r="O28">
        <v>367.05013120000001</v>
      </c>
      <c r="P28">
        <v>4.2765957446808498</v>
      </c>
      <c r="Q28" t="s">
        <v>69</v>
      </c>
      <c r="R28">
        <v>119.32025386666599</v>
      </c>
      <c r="S28" t="s">
        <v>109</v>
      </c>
      <c r="T28">
        <v>1.1651257910463999</v>
      </c>
      <c r="V28">
        <f t="shared" ref="V28:V77" si="0">T28/100</f>
        <v>1.1651257910463999E-2</v>
      </c>
      <c r="W28">
        <f t="shared" ref="W28:W91" si="1">O28*V28</f>
        <v>4.2765957446808489</v>
      </c>
    </row>
    <row r="29" spans="1:23">
      <c r="A29">
        <v>27</v>
      </c>
      <c r="B29" t="s">
        <v>280</v>
      </c>
      <c r="C29">
        <v>4872.5223214079997</v>
      </c>
      <c r="D29">
        <v>2609.6702926080002</v>
      </c>
      <c r="E29">
        <v>47.534246575342401</v>
      </c>
      <c r="F29">
        <v>0.97555728716716505</v>
      </c>
      <c r="N29">
        <v>2</v>
      </c>
      <c r="O29">
        <v>2520.7709112319999</v>
      </c>
      <c r="P29">
        <v>10.322033898305</v>
      </c>
      <c r="Q29" t="s">
        <v>79</v>
      </c>
      <c r="R29">
        <v>1404.20423389866</v>
      </c>
      <c r="S29" t="s">
        <v>109</v>
      </c>
      <c r="T29">
        <v>0.40947925304566002</v>
      </c>
      <c r="V29">
        <f t="shared" si="0"/>
        <v>4.0947925304566004E-3</v>
      </c>
      <c r="W29">
        <f t="shared" si="1"/>
        <v>10.322033898305071</v>
      </c>
    </row>
    <row r="30" spans="1:23">
      <c r="A30">
        <v>28</v>
      </c>
      <c r="B30" t="s">
        <v>75</v>
      </c>
      <c r="C30">
        <v>6038.5708139519902</v>
      </c>
      <c r="D30">
        <v>3047.5444352853301</v>
      </c>
      <c r="E30">
        <v>718.52307692307602</v>
      </c>
      <c r="F30">
        <v>11.8988929510099</v>
      </c>
      <c r="N30">
        <v>3</v>
      </c>
      <c r="O30">
        <v>1690.40887808</v>
      </c>
      <c r="P30">
        <v>1109.56981132075</v>
      </c>
      <c r="Q30" t="s">
        <v>25</v>
      </c>
      <c r="R30">
        <v>1690.40887808</v>
      </c>
      <c r="S30" t="s">
        <v>176</v>
      </c>
      <c r="T30">
        <v>65.639137708565798</v>
      </c>
      <c r="V30">
        <f t="shared" si="0"/>
        <v>0.65639137708565798</v>
      </c>
      <c r="W30">
        <f t="shared" si="1"/>
        <v>1109.5698113207534</v>
      </c>
    </row>
    <row r="31" spans="1:23">
      <c r="A31">
        <v>29</v>
      </c>
      <c r="B31" t="s">
        <v>282</v>
      </c>
      <c r="C31">
        <v>3518.5377456639999</v>
      </c>
      <c r="D31">
        <v>2933.0754096639998</v>
      </c>
      <c r="E31">
        <v>1014.125</v>
      </c>
      <c r="F31">
        <v>28.8223424986626</v>
      </c>
      <c r="N31">
        <v>4</v>
      </c>
      <c r="O31">
        <v>4773.5444331519902</v>
      </c>
      <c r="P31">
        <v>4007.8638184245601</v>
      </c>
      <c r="Q31" t="s">
        <v>412</v>
      </c>
      <c r="R31">
        <v>3075.7036587519901</v>
      </c>
      <c r="S31" t="s">
        <v>109</v>
      </c>
      <c r="T31">
        <v>64.432283009484706</v>
      </c>
      <c r="V31">
        <f t="shared" si="0"/>
        <v>0.64432283009484703</v>
      </c>
      <c r="W31">
        <f t="shared" si="1"/>
        <v>3075.7036587519929</v>
      </c>
    </row>
    <row r="32" spans="1:23">
      <c r="A32">
        <v>30</v>
      </c>
      <c r="B32" t="s">
        <v>96</v>
      </c>
      <c r="C32">
        <v>8621.5344000000005</v>
      </c>
      <c r="D32">
        <v>5747.6895999999997</v>
      </c>
      <c r="E32">
        <v>197386018.70715299</v>
      </c>
      <c r="F32">
        <v>66.6666666666666</v>
      </c>
      <c r="N32">
        <v>5</v>
      </c>
      <c r="O32">
        <v>66164.3149628799</v>
      </c>
      <c r="P32">
        <v>49108.230989999996</v>
      </c>
      <c r="Q32" t="s">
        <v>46</v>
      </c>
      <c r="R32">
        <v>66164.3149628799</v>
      </c>
      <c r="S32" t="s">
        <v>131</v>
      </c>
      <c r="T32">
        <v>74.221626895934804</v>
      </c>
      <c r="V32">
        <f t="shared" si="0"/>
        <v>0.742216268959348</v>
      </c>
      <c r="W32">
        <f t="shared" si="1"/>
        <v>49108.23098999988</v>
      </c>
    </row>
    <row r="33" spans="1:23" ht="30" customHeight="1">
      <c r="A33">
        <v>31</v>
      </c>
      <c r="B33" t="s">
        <v>281</v>
      </c>
      <c r="C33">
        <v>2029.068096</v>
      </c>
      <c r="D33">
        <v>338.17801600000001</v>
      </c>
      <c r="E33">
        <v>183.74603174603101</v>
      </c>
      <c r="F33">
        <v>9.0556858149935504</v>
      </c>
      <c r="N33">
        <v>6</v>
      </c>
      <c r="O33">
        <v>2053.6842475519902</v>
      </c>
      <c r="P33">
        <v>3158.8553459119498</v>
      </c>
      <c r="Q33" t="s">
        <v>81</v>
      </c>
      <c r="R33">
        <v>2053.6842475519902</v>
      </c>
      <c r="S33" t="s">
        <v>109</v>
      </c>
      <c r="T33">
        <v>100</v>
      </c>
      <c r="V33">
        <f t="shared" si="0"/>
        <v>1</v>
      </c>
      <c r="W33">
        <f t="shared" si="1"/>
        <v>2053.6842475519902</v>
      </c>
    </row>
    <row r="34" spans="1:23">
      <c r="A34">
        <v>32</v>
      </c>
      <c r="B34" t="s">
        <v>48</v>
      </c>
      <c r="C34">
        <v>47215.976165503998</v>
      </c>
      <c r="D34">
        <v>47215.976165503998</v>
      </c>
      <c r="E34">
        <v>7277.3746199999996</v>
      </c>
      <c r="F34">
        <v>15.4129496221595</v>
      </c>
      <c r="N34">
        <v>7</v>
      </c>
      <c r="O34">
        <v>5827.9326935039999</v>
      </c>
      <c r="P34">
        <v>42886.458950361302</v>
      </c>
      <c r="Q34" t="s">
        <v>70</v>
      </c>
      <c r="R34">
        <v>2806.385637504</v>
      </c>
      <c r="S34" t="s">
        <v>109</v>
      </c>
      <c r="T34">
        <v>48.154050245502702</v>
      </c>
      <c r="V34">
        <f t="shared" si="0"/>
        <v>0.481540502455027</v>
      </c>
      <c r="W34">
        <f t="shared" si="1"/>
        <v>2806.385637503995</v>
      </c>
    </row>
    <row r="35" spans="1:23" ht="15" customHeight="1">
      <c r="A35">
        <v>33</v>
      </c>
      <c r="B35" t="s">
        <v>99</v>
      </c>
      <c r="C35">
        <v>104170.03023936</v>
      </c>
      <c r="D35">
        <v>101160.91423296</v>
      </c>
      <c r="E35">
        <v>77852.2872158299</v>
      </c>
      <c r="F35">
        <v>74.735782486519696</v>
      </c>
      <c r="N35">
        <v>8</v>
      </c>
      <c r="O35">
        <v>7267.8438920959998</v>
      </c>
      <c r="P35">
        <v>1652.7664670658601</v>
      </c>
      <c r="Q35" t="s">
        <v>82</v>
      </c>
      <c r="R35">
        <v>4913.5634984959997</v>
      </c>
      <c r="S35" t="s">
        <v>109</v>
      </c>
      <c r="T35">
        <v>22.7408085754745</v>
      </c>
      <c r="V35">
        <f t="shared" si="0"/>
        <v>0.227408085754745</v>
      </c>
      <c r="W35">
        <f t="shared" si="1"/>
        <v>1652.7664670658667</v>
      </c>
    </row>
    <row r="36" spans="1:23">
      <c r="A36">
        <v>34</v>
      </c>
      <c r="B36" t="s">
        <v>91</v>
      </c>
      <c r="C36">
        <v>7316.9425279999996</v>
      </c>
      <c r="D36">
        <v>5487.7068959999997</v>
      </c>
      <c r="E36">
        <v>7022.4</v>
      </c>
      <c r="F36">
        <v>74.999999999999901</v>
      </c>
      <c r="N36">
        <v>9</v>
      </c>
      <c r="O36">
        <v>672.42621631999998</v>
      </c>
      <c r="P36">
        <v>3775.1161290322498</v>
      </c>
      <c r="Q36" t="s">
        <v>83</v>
      </c>
      <c r="R36">
        <v>368.73433791999997</v>
      </c>
      <c r="S36" t="s">
        <v>109</v>
      </c>
      <c r="T36">
        <v>54.836401224505998</v>
      </c>
      <c r="V36">
        <f t="shared" si="0"/>
        <v>0.54836401224505993</v>
      </c>
      <c r="W36">
        <f t="shared" si="1"/>
        <v>368.7343379199998</v>
      </c>
    </row>
    <row r="37" spans="1:23">
      <c r="A37">
        <v>35</v>
      </c>
      <c r="B37" t="s">
        <v>97</v>
      </c>
      <c r="C37">
        <v>1518.459392</v>
      </c>
      <c r="D37">
        <v>885.76797866666595</v>
      </c>
      <c r="E37">
        <v>487.32558139534802</v>
      </c>
      <c r="F37">
        <v>32.0934220541439</v>
      </c>
      <c r="N37">
        <v>10</v>
      </c>
      <c r="O37">
        <v>12312.353126399999</v>
      </c>
      <c r="P37">
        <v>5568.8631090487197</v>
      </c>
      <c r="Q37" t="s">
        <v>84</v>
      </c>
      <c r="R37">
        <v>8208.2354175999899</v>
      </c>
      <c r="S37" t="s">
        <v>109</v>
      </c>
      <c r="T37">
        <v>45.229884587277098</v>
      </c>
      <c r="V37">
        <f t="shared" si="0"/>
        <v>0.45229884587277097</v>
      </c>
      <c r="W37">
        <f t="shared" si="1"/>
        <v>5568.8631090487233</v>
      </c>
    </row>
    <row r="38" spans="1:23">
      <c r="A38">
        <v>36</v>
      </c>
      <c r="B38" t="s">
        <v>77</v>
      </c>
      <c r="C38">
        <v>958.23342335999905</v>
      </c>
      <c r="D38">
        <v>958.23342335999996</v>
      </c>
      <c r="E38">
        <v>10249.2902117916</v>
      </c>
      <c r="F38">
        <v>100</v>
      </c>
      <c r="N38">
        <v>11</v>
      </c>
      <c r="O38">
        <v>72303.034589759904</v>
      </c>
      <c r="P38">
        <v>602.23463687150797</v>
      </c>
      <c r="Q38" t="s">
        <v>400</v>
      </c>
      <c r="R38">
        <v>72303.034589759904</v>
      </c>
      <c r="S38" t="s">
        <v>152</v>
      </c>
      <c r="T38">
        <v>0.83293134276939496</v>
      </c>
      <c r="V38">
        <f t="shared" si="0"/>
        <v>8.3293134276939493E-3</v>
      </c>
      <c r="W38">
        <f t="shared" si="1"/>
        <v>602.23463687150729</v>
      </c>
    </row>
    <row r="39" spans="1:23">
      <c r="A39">
        <v>37</v>
      </c>
      <c r="B39" t="s">
        <v>397</v>
      </c>
      <c r="C39">
        <v>2911.27161599999</v>
      </c>
      <c r="D39">
        <v>2668.6656480000001</v>
      </c>
      <c r="E39">
        <v>2110.6153846153802</v>
      </c>
      <c r="F39">
        <v>72.498057996914298</v>
      </c>
      <c r="N39">
        <v>12</v>
      </c>
      <c r="O39">
        <v>27000.057943807999</v>
      </c>
      <c r="P39">
        <v>5591.2457912457903</v>
      </c>
      <c r="Q39" t="s">
        <v>385</v>
      </c>
      <c r="R39">
        <v>21906.067785407999</v>
      </c>
      <c r="S39" t="s">
        <v>109</v>
      </c>
      <c r="T39">
        <v>20.708273304013499</v>
      </c>
      <c r="V39">
        <f t="shared" si="0"/>
        <v>0.207082733040135</v>
      </c>
      <c r="W39">
        <f t="shared" si="1"/>
        <v>5591.2457912457676</v>
      </c>
    </row>
    <row r="40" spans="1:23">
      <c r="A40">
        <v>38</v>
      </c>
      <c r="B40" t="s">
        <v>569</v>
      </c>
      <c r="C40">
        <v>809.86283135999997</v>
      </c>
      <c r="D40">
        <v>0</v>
      </c>
      <c r="E40">
        <v>474.98137651821798</v>
      </c>
      <c r="F40">
        <v>0</v>
      </c>
      <c r="N40">
        <v>13</v>
      </c>
      <c r="O40">
        <v>3972.8565183999999</v>
      </c>
      <c r="P40">
        <v>598.45833333333303</v>
      </c>
      <c r="Q40" t="s">
        <v>85</v>
      </c>
      <c r="R40">
        <v>1986.4282592</v>
      </c>
      <c r="S40" t="s">
        <v>109</v>
      </c>
      <c r="T40">
        <v>15.0636785034047</v>
      </c>
      <c r="V40">
        <f t="shared" si="0"/>
        <v>0.15063678503404701</v>
      </c>
      <c r="W40">
        <f t="shared" si="1"/>
        <v>598.45833333333326</v>
      </c>
    </row>
    <row r="41" spans="1:23">
      <c r="A41">
        <v>39</v>
      </c>
      <c r="B41" t="s">
        <v>93</v>
      </c>
      <c r="C41">
        <v>2582.0386090239999</v>
      </c>
      <c r="D41">
        <v>1904.7914623573299</v>
      </c>
      <c r="E41">
        <v>493.62318840579701</v>
      </c>
      <c r="F41">
        <v>19.117575805436299</v>
      </c>
      <c r="N41">
        <v>14</v>
      </c>
      <c r="O41">
        <v>7187.0180096000004</v>
      </c>
      <c r="P41">
        <v>21</v>
      </c>
      <c r="Q41" t="s">
        <v>86</v>
      </c>
      <c r="R41">
        <v>2994.59083733333</v>
      </c>
      <c r="S41" t="s">
        <v>109</v>
      </c>
      <c r="T41">
        <v>0.29219350740389699</v>
      </c>
      <c r="V41">
        <f t="shared" si="0"/>
        <v>2.9219350740389699E-3</v>
      </c>
      <c r="W41">
        <f t="shared" si="1"/>
        <v>20.999999999999986</v>
      </c>
    </row>
    <row r="42" spans="1:23">
      <c r="A42">
        <v>40</v>
      </c>
      <c r="B42" t="s">
        <v>78</v>
      </c>
      <c r="C42">
        <v>11180.0957020159</v>
      </c>
      <c r="D42">
        <v>4957.6202076159898</v>
      </c>
      <c r="E42">
        <v>1483.1074380165201</v>
      </c>
      <c r="F42">
        <v>13.2656059263347</v>
      </c>
      <c r="N42">
        <v>15</v>
      </c>
      <c r="O42">
        <v>2866.8941055999999</v>
      </c>
      <c r="P42">
        <v>153.128099209666</v>
      </c>
      <c r="Q42" t="s">
        <v>277</v>
      </c>
      <c r="R42">
        <v>968.81986559999996</v>
      </c>
      <c r="S42" t="s">
        <v>109</v>
      </c>
      <c r="T42">
        <v>5.3412541087777399</v>
      </c>
      <c r="V42">
        <f t="shared" si="0"/>
        <v>5.3412541087777397E-2</v>
      </c>
      <c r="W42">
        <f t="shared" si="1"/>
        <v>153.12809920966683</v>
      </c>
    </row>
    <row r="43" spans="1:23">
      <c r="A43">
        <v>41</v>
      </c>
      <c r="B43" t="s">
        <v>95</v>
      </c>
      <c r="C43">
        <v>80086.489012479899</v>
      </c>
      <c r="D43">
        <v>15916.355006399999</v>
      </c>
      <c r="E43">
        <v>520776732.27537102</v>
      </c>
      <c r="F43">
        <v>19.873957770729199</v>
      </c>
      <c r="N43">
        <v>16</v>
      </c>
      <c r="O43">
        <v>72328.694231748595</v>
      </c>
      <c r="P43">
        <v>26273.432758409999</v>
      </c>
      <c r="Q43" t="s">
        <v>50</v>
      </c>
      <c r="R43">
        <v>72328.694231748595</v>
      </c>
      <c r="S43" t="s">
        <v>131</v>
      </c>
      <c r="T43">
        <v>36.325047807758203</v>
      </c>
      <c r="V43">
        <f t="shared" si="0"/>
        <v>0.36325047807758204</v>
      </c>
      <c r="W43">
        <f t="shared" si="1"/>
        <v>26273.432758409926</v>
      </c>
    </row>
    <row r="44" spans="1:23">
      <c r="A44">
        <v>42</v>
      </c>
      <c r="B44" t="s">
        <v>49</v>
      </c>
      <c r="C44">
        <v>9627.2784929280006</v>
      </c>
      <c r="D44">
        <v>9627.2784929280006</v>
      </c>
      <c r="E44">
        <v>6969.7131268319999</v>
      </c>
      <c r="F44">
        <v>72.395465987109503</v>
      </c>
      <c r="N44">
        <v>17</v>
      </c>
      <c r="O44">
        <v>14757.607416319999</v>
      </c>
      <c r="P44">
        <v>5478.8155265180603</v>
      </c>
      <c r="Q44" t="s">
        <v>278</v>
      </c>
      <c r="R44">
        <v>11791.9778056533</v>
      </c>
      <c r="S44" t="s">
        <v>109</v>
      </c>
      <c r="T44">
        <v>37.125364376200999</v>
      </c>
      <c r="V44">
        <f t="shared" si="0"/>
        <v>0.37125364376200998</v>
      </c>
      <c r="W44">
        <f t="shared" si="1"/>
        <v>5478.8155265180612</v>
      </c>
    </row>
    <row r="45" spans="1:23">
      <c r="A45">
        <v>43</v>
      </c>
      <c r="B45" t="s">
        <v>17</v>
      </c>
      <c r="C45">
        <v>199130.9785344</v>
      </c>
      <c r="D45">
        <v>199130.9785344</v>
      </c>
      <c r="E45">
        <v>2767.9519519519499</v>
      </c>
      <c r="F45">
        <v>1.3900157435693901</v>
      </c>
      <c r="N45">
        <v>18</v>
      </c>
      <c r="O45">
        <v>2094.7040378880001</v>
      </c>
      <c r="P45">
        <v>5478.8155265180603</v>
      </c>
      <c r="Q45" t="s">
        <v>278</v>
      </c>
      <c r="R45">
        <v>2094.7040378880001</v>
      </c>
      <c r="S45" t="s">
        <v>176</v>
      </c>
      <c r="T45">
        <v>100</v>
      </c>
      <c r="V45">
        <f t="shared" si="0"/>
        <v>1</v>
      </c>
      <c r="W45">
        <f t="shared" si="1"/>
        <v>2094.7040378880001</v>
      </c>
    </row>
    <row r="46" spans="1:23">
      <c r="A46">
        <v>44</v>
      </c>
      <c r="B46" t="s">
        <v>23</v>
      </c>
      <c r="C46">
        <v>440517.36301564402</v>
      </c>
      <c r="D46">
        <v>440517.36301564402</v>
      </c>
      <c r="E46">
        <v>541810.88</v>
      </c>
      <c r="F46">
        <v>100</v>
      </c>
      <c r="N46">
        <v>19</v>
      </c>
      <c r="O46">
        <v>3662.48128</v>
      </c>
      <c r="P46">
        <v>26547.135329795299</v>
      </c>
      <c r="Q46" t="s">
        <v>72</v>
      </c>
      <c r="R46">
        <v>610.41354666666598</v>
      </c>
      <c r="S46" t="s">
        <v>109</v>
      </c>
      <c r="T46">
        <v>16.6666666666666</v>
      </c>
      <c r="V46">
        <f t="shared" si="0"/>
        <v>0.16666666666666599</v>
      </c>
      <c r="W46">
        <f t="shared" si="1"/>
        <v>610.41354666666416</v>
      </c>
    </row>
    <row r="47" spans="1:23">
      <c r="N47">
        <v>20</v>
      </c>
      <c r="O47">
        <v>13559.4681024</v>
      </c>
      <c r="P47">
        <v>410084399.90968102</v>
      </c>
      <c r="Q47" t="s">
        <v>88</v>
      </c>
      <c r="R47">
        <v>10169.6010768</v>
      </c>
      <c r="S47" t="s">
        <v>109</v>
      </c>
      <c r="T47">
        <v>74.999999999999901</v>
      </c>
      <c r="V47">
        <f t="shared" si="0"/>
        <v>0.749999999999999</v>
      </c>
      <c r="W47">
        <f t="shared" si="1"/>
        <v>10169.601076799987</v>
      </c>
    </row>
    <row r="48" spans="1:23">
      <c r="N48">
        <v>21</v>
      </c>
      <c r="O48">
        <v>19474.776371200001</v>
      </c>
      <c r="P48">
        <v>292.31707317073102</v>
      </c>
      <c r="Q48" t="s">
        <v>390</v>
      </c>
      <c r="R48">
        <v>19474.776371200001</v>
      </c>
      <c r="S48" t="s">
        <v>109</v>
      </c>
      <c r="T48">
        <v>1.5010034908694501</v>
      </c>
      <c r="V48">
        <f t="shared" si="0"/>
        <v>1.50100349086945E-2</v>
      </c>
      <c r="W48">
        <f t="shared" si="1"/>
        <v>292.31707317073079</v>
      </c>
    </row>
    <row r="49" spans="14:23">
      <c r="N49">
        <v>22</v>
      </c>
      <c r="O49">
        <v>29581.620697599999</v>
      </c>
      <c r="P49">
        <v>31526.654999999999</v>
      </c>
      <c r="Q49" t="s">
        <v>52</v>
      </c>
      <c r="R49">
        <v>29581.620697599999</v>
      </c>
      <c r="S49" t="s">
        <v>131</v>
      </c>
      <c r="T49">
        <v>100</v>
      </c>
      <c r="V49">
        <f t="shared" si="0"/>
        <v>1</v>
      </c>
      <c r="W49">
        <f t="shared" si="1"/>
        <v>29581.620697599999</v>
      </c>
    </row>
    <row r="50" spans="14:23">
      <c r="N50">
        <v>23</v>
      </c>
      <c r="O50">
        <v>21634.3678146559</v>
      </c>
      <c r="P50">
        <v>646.58981233243901</v>
      </c>
      <c r="Q50" t="s">
        <v>73</v>
      </c>
      <c r="R50">
        <v>11002.8351725226</v>
      </c>
      <c r="S50" t="s">
        <v>109</v>
      </c>
      <c r="T50">
        <v>2.9887159998010802</v>
      </c>
      <c r="V50">
        <f t="shared" si="0"/>
        <v>2.9887159998010802E-2</v>
      </c>
      <c r="W50">
        <f t="shared" si="1"/>
        <v>646.58981233243617</v>
      </c>
    </row>
    <row r="51" spans="14:23">
      <c r="N51">
        <v>24</v>
      </c>
      <c r="O51">
        <v>2382.4200125439902</v>
      </c>
      <c r="P51">
        <v>233.49600000000001</v>
      </c>
      <c r="Q51" t="s">
        <v>47</v>
      </c>
      <c r="R51">
        <v>2382.4200125439902</v>
      </c>
      <c r="S51" t="s">
        <v>131</v>
      </c>
      <c r="T51">
        <v>9.8007907409519994</v>
      </c>
      <c r="V51">
        <f t="shared" si="0"/>
        <v>9.8007907409519993E-2</v>
      </c>
      <c r="W51">
        <f t="shared" si="1"/>
        <v>233.49599999999884</v>
      </c>
    </row>
    <row r="52" spans="14:23">
      <c r="N52">
        <v>25</v>
      </c>
      <c r="O52">
        <v>22611.410886400001</v>
      </c>
      <c r="P52">
        <v>4857.1008403361302</v>
      </c>
      <c r="Q52" t="s">
        <v>89</v>
      </c>
      <c r="R52">
        <v>11305.7054432</v>
      </c>
      <c r="S52" t="s">
        <v>109</v>
      </c>
      <c r="T52">
        <v>21.480750868392299</v>
      </c>
      <c r="V52">
        <f t="shared" si="0"/>
        <v>0.21480750868392298</v>
      </c>
      <c r="W52">
        <f t="shared" si="1"/>
        <v>4857.1008403361193</v>
      </c>
    </row>
    <row r="53" spans="14:23">
      <c r="N53">
        <v>26</v>
      </c>
      <c r="O53">
        <v>4681.1001976320003</v>
      </c>
      <c r="P53">
        <v>162347742.01878899</v>
      </c>
      <c r="Q53" t="s">
        <v>98</v>
      </c>
      <c r="R53">
        <v>4681.1001976319903</v>
      </c>
      <c r="S53" t="s">
        <v>109</v>
      </c>
      <c r="T53">
        <v>99.999999999999901</v>
      </c>
      <c r="V53">
        <f t="shared" si="0"/>
        <v>0.999999999999999</v>
      </c>
      <c r="W53">
        <f t="shared" si="1"/>
        <v>4681.1001976319958</v>
      </c>
    </row>
    <row r="54" spans="14:23">
      <c r="N54">
        <v>27</v>
      </c>
      <c r="O54">
        <v>32196.600251391999</v>
      </c>
      <c r="P54">
        <v>1141.3636363636299</v>
      </c>
      <c r="Q54" t="s">
        <v>21</v>
      </c>
      <c r="R54">
        <v>32196.600251391999</v>
      </c>
      <c r="S54" t="s">
        <v>176</v>
      </c>
      <c r="T54">
        <v>3.5449818535243902</v>
      </c>
      <c r="V54">
        <f t="shared" si="0"/>
        <v>3.5449818535243899E-2</v>
      </c>
      <c r="W54">
        <f t="shared" si="1"/>
        <v>1141.3636363636344</v>
      </c>
    </row>
    <row r="55" spans="14:23">
      <c r="N55">
        <v>28</v>
      </c>
      <c r="O55">
        <v>4872.5223214079997</v>
      </c>
      <c r="P55">
        <v>47.534246575342401</v>
      </c>
      <c r="Q55" t="s">
        <v>280</v>
      </c>
      <c r="R55">
        <v>2609.6702926080002</v>
      </c>
      <c r="S55" t="s">
        <v>109</v>
      </c>
      <c r="T55">
        <v>0.97555728716716505</v>
      </c>
      <c r="V55">
        <f t="shared" si="0"/>
        <v>9.7555728716716503E-3</v>
      </c>
      <c r="W55">
        <f t="shared" si="1"/>
        <v>47.534246575342458</v>
      </c>
    </row>
    <row r="56" spans="14:23">
      <c r="N56">
        <v>29</v>
      </c>
      <c r="O56">
        <v>6038.5708139519902</v>
      </c>
      <c r="P56">
        <v>718.52307692307602</v>
      </c>
      <c r="Q56" t="s">
        <v>75</v>
      </c>
      <c r="R56">
        <v>3047.5444352853301</v>
      </c>
      <c r="S56" t="s">
        <v>109</v>
      </c>
      <c r="T56">
        <v>11.8988929510099</v>
      </c>
      <c r="V56">
        <f t="shared" si="0"/>
        <v>0.118988929510099</v>
      </c>
      <c r="W56">
        <f t="shared" si="1"/>
        <v>718.52307692307454</v>
      </c>
    </row>
    <row r="57" spans="14:23">
      <c r="N57">
        <v>30</v>
      </c>
      <c r="O57">
        <v>3518.5377456639999</v>
      </c>
      <c r="P57">
        <v>1014.125</v>
      </c>
      <c r="Q57" t="s">
        <v>282</v>
      </c>
      <c r="R57">
        <v>2933.0754096639998</v>
      </c>
      <c r="S57" t="s">
        <v>109</v>
      </c>
      <c r="T57">
        <v>28.8223424986626</v>
      </c>
      <c r="V57">
        <f t="shared" si="0"/>
        <v>0.28822342498662601</v>
      </c>
      <c r="W57">
        <f t="shared" si="1"/>
        <v>1014.125</v>
      </c>
    </row>
    <row r="58" spans="14:23">
      <c r="N58">
        <v>31</v>
      </c>
      <c r="O58">
        <v>8621.5344000000005</v>
      </c>
      <c r="P58">
        <v>197386018.70715299</v>
      </c>
      <c r="Q58" t="s">
        <v>96</v>
      </c>
      <c r="R58">
        <v>5747.6895999999997</v>
      </c>
      <c r="S58" t="s">
        <v>109</v>
      </c>
      <c r="T58">
        <v>66.6666666666666</v>
      </c>
      <c r="V58">
        <f t="shared" si="0"/>
        <v>0.66666666666666596</v>
      </c>
      <c r="W58">
        <f t="shared" si="1"/>
        <v>5747.6895999999942</v>
      </c>
    </row>
    <row r="59" spans="14:23">
      <c r="N59">
        <v>32</v>
      </c>
      <c r="O59">
        <v>2029.068096</v>
      </c>
      <c r="P59">
        <v>183.74603174603101</v>
      </c>
      <c r="Q59" t="s">
        <v>281</v>
      </c>
      <c r="R59">
        <v>338.17801600000001</v>
      </c>
      <c r="S59" t="s">
        <v>109</v>
      </c>
      <c r="T59">
        <v>9.0556858149935504</v>
      </c>
      <c r="V59">
        <f t="shared" si="0"/>
        <v>9.0556858149935499E-2</v>
      </c>
      <c r="W59">
        <f t="shared" si="1"/>
        <v>183.74603174603169</v>
      </c>
    </row>
    <row r="60" spans="14:23">
      <c r="N60">
        <v>33</v>
      </c>
      <c r="O60">
        <v>47215.976165503998</v>
      </c>
      <c r="P60">
        <v>7277.3746199999996</v>
      </c>
      <c r="Q60" t="s">
        <v>48</v>
      </c>
      <c r="R60">
        <v>47215.976165503998</v>
      </c>
      <c r="S60" t="s">
        <v>131</v>
      </c>
      <c r="T60">
        <v>15.4129496221595</v>
      </c>
      <c r="V60">
        <f t="shared" si="0"/>
        <v>0.154129496221595</v>
      </c>
      <c r="W60">
        <f t="shared" si="1"/>
        <v>7277.3746199999678</v>
      </c>
    </row>
    <row r="61" spans="14:23">
      <c r="N61">
        <v>34</v>
      </c>
      <c r="O61">
        <v>104170.03023936</v>
      </c>
      <c r="P61">
        <v>77852.2872158299</v>
      </c>
      <c r="Q61" t="s">
        <v>99</v>
      </c>
      <c r="R61">
        <v>101160.91423296</v>
      </c>
      <c r="S61" t="s">
        <v>109</v>
      </c>
      <c r="T61">
        <v>74.735782486519696</v>
      </c>
      <c r="V61">
        <f t="shared" si="0"/>
        <v>0.74735782486519697</v>
      </c>
      <c r="W61">
        <f t="shared" si="1"/>
        <v>77852.287215829885</v>
      </c>
    </row>
    <row r="62" spans="14:23">
      <c r="N62">
        <v>35</v>
      </c>
      <c r="O62">
        <v>7316.9425279999996</v>
      </c>
      <c r="P62">
        <v>7022.4</v>
      </c>
      <c r="Q62" t="s">
        <v>91</v>
      </c>
      <c r="R62">
        <v>5487.7068959999997</v>
      </c>
      <c r="S62" t="s">
        <v>109</v>
      </c>
      <c r="T62">
        <v>74.999999999999901</v>
      </c>
      <c r="V62">
        <f t="shared" si="0"/>
        <v>0.749999999999999</v>
      </c>
      <c r="W62">
        <f t="shared" si="1"/>
        <v>5487.7068959999924</v>
      </c>
    </row>
    <row r="63" spans="14:23">
      <c r="N63">
        <v>36</v>
      </c>
      <c r="O63">
        <v>1518.459392</v>
      </c>
      <c r="P63">
        <v>487.32558139534802</v>
      </c>
      <c r="Q63" t="s">
        <v>97</v>
      </c>
      <c r="R63">
        <v>885.76797866666595</v>
      </c>
      <c r="S63" t="s">
        <v>109</v>
      </c>
      <c r="T63">
        <v>32.0934220541439</v>
      </c>
      <c r="V63">
        <f t="shared" si="0"/>
        <v>0.320934220541439</v>
      </c>
      <c r="W63">
        <f t="shared" si="1"/>
        <v>487.32558139534734</v>
      </c>
    </row>
    <row r="64" spans="14:23">
      <c r="N64">
        <v>37</v>
      </c>
      <c r="O64">
        <v>958.23342335999905</v>
      </c>
      <c r="P64">
        <v>10249.2902117916</v>
      </c>
      <c r="Q64" t="s">
        <v>77</v>
      </c>
      <c r="R64">
        <v>958.23342335999996</v>
      </c>
      <c r="S64" t="s">
        <v>109</v>
      </c>
      <c r="T64">
        <v>100</v>
      </c>
      <c r="V64">
        <f t="shared" si="0"/>
        <v>1</v>
      </c>
      <c r="W64">
        <f t="shared" si="1"/>
        <v>958.23342335999905</v>
      </c>
    </row>
    <row r="65" spans="14:23">
      <c r="N65">
        <v>38</v>
      </c>
      <c r="O65">
        <v>2911.27161599999</v>
      </c>
      <c r="P65">
        <v>2110.6153846153802</v>
      </c>
      <c r="Q65" t="s">
        <v>397</v>
      </c>
      <c r="R65">
        <v>2668.6656480000001</v>
      </c>
      <c r="S65" t="s">
        <v>109</v>
      </c>
      <c r="T65">
        <v>72.498057996914298</v>
      </c>
      <c r="V65">
        <f t="shared" si="0"/>
        <v>0.724980579969143</v>
      </c>
      <c r="W65">
        <f t="shared" si="1"/>
        <v>2110.615384615377</v>
      </c>
    </row>
    <row r="66" spans="14:23">
      <c r="N66">
        <v>39</v>
      </c>
      <c r="O66">
        <v>809.86283135999997</v>
      </c>
      <c r="P66">
        <v>474.98137651821798</v>
      </c>
      <c r="Q66" t="s">
        <v>569</v>
      </c>
      <c r="R66">
        <v>0</v>
      </c>
      <c r="S66" t="s">
        <v>176</v>
      </c>
      <c r="T66">
        <v>0</v>
      </c>
      <c r="V66">
        <f t="shared" si="0"/>
        <v>0</v>
      </c>
      <c r="W66">
        <f t="shared" si="1"/>
        <v>0</v>
      </c>
    </row>
    <row r="67" spans="14:23">
      <c r="N67">
        <v>40</v>
      </c>
      <c r="O67">
        <v>2582.0386090239999</v>
      </c>
      <c r="P67">
        <v>493.62318840579701</v>
      </c>
      <c r="Q67" t="s">
        <v>93</v>
      </c>
      <c r="R67">
        <v>1904.7914623573299</v>
      </c>
      <c r="S67" t="s">
        <v>109</v>
      </c>
      <c r="T67">
        <v>19.117575805436299</v>
      </c>
      <c r="V67">
        <f t="shared" si="0"/>
        <v>0.19117575805436299</v>
      </c>
      <c r="W67">
        <f t="shared" si="1"/>
        <v>493.62318840579616</v>
      </c>
    </row>
    <row r="68" spans="14:23">
      <c r="N68">
        <v>41</v>
      </c>
      <c r="O68">
        <v>11180.0957020159</v>
      </c>
      <c r="P68">
        <v>1483.1074380165201</v>
      </c>
      <c r="Q68" t="s">
        <v>78</v>
      </c>
      <c r="R68">
        <v>4957.6202076159898</v>
      </c>
      <c r="S68" t="s">
        <v>109</v>
      </c>
      <c r="T68">
        <v>13.2656059263347</v>
      </c>
      <c r="V68">
        <f t="shared" si="0"/>
        <v>0.132656059263347</v>
      </c>
      <c r="W68">
        <f t="shared" si="1"/>
        <v>1483.1074380165123</v>
      </c>
    </row>
    <row r="69" spans="14:23">
      <c r="N69">
        <v>42</v>
      </c>
      <c r="O69">
        <v>80086.489012479899</v>
      </c>
      <c r="P69">
        <v>520776732.27537102</v>
      </c>
      <c r="Q69" t="s">
        <v>95</v>
      </c>
      <c r="R69">
        <v>15916.355006399999</v>
      </c>
      <c r="S69" t="s">
        <v>109</v>
      </c>
      <c r="T69">
        <v>19.873957770729199</v>
      </c>
      <c r="V69">
        <f t="shared" si="0"/>
        <v>0.19873957770729198</v>
      </c>
      <c r="W69">
        <f t="shared" si="1"/>
        <v>15916.355006399934</v>
      </c>
    </row>
    <row r="70" spans="14:23">
      <c r="N70">
        <v>43</v>
      </c>
      <c r="O70">
        <v>9627.2784929280006</v>
      </c>
      <c r="P70">
        <v>6969.7131268319999</v>
      </c>
      <c r="Q70" t="s">
        <v>49</v>
      </c>
      <c r="R70">
        <v>9627.2784929280006</v>
      </c>
      <c r="S70" t="s">
        <v>131</v>
      </c>
      <c r="T70">
        <v>72.395465987109503</v>
      </c>
      <c r="V70">
        <f t="shared" si="0"/>
        <v>0.72395465987109509</v>
      </c>
      <c r="W70">
        <f t="shared" si="1"/>
        <v>6969.7131268319999</v>
      </c>
    </row>
    <row r="71" spans="14:23">
      <c r="N71">
        <v>44</v>
      </c>
      <c r="O71">
        <v>199130.9785344</v>
      </c>
      <c r="P71">
        <v>2767.9519519519499</v>
      </c>
      <c r="Q71" t="s">
        <v>17</v>
      </c>
      <c r="R71">
        <v>199130.9785344</v>
      </c>
      <c r="S71" t="s">
        <v>176</v>
      </c>
      <c r="T71">
        <v>1.3900157435693901</v>
      </c>
      <c r="V71">
        <f t="shared" si="0"/>
        <v>1.3900157435693901E-2</v>
      </c>
      <c r="W71">
        <f t="shared" si="1"/>
        <v>2767.9519519519426</v>
      </c>
    </row>
    <row r="72" spans="14:23">
      <c r="N72">
        <v>45</v>
      </c>
      <c r="O72">
        <v>56003.963442452397</v>
      </c>
      <c r="P72">
        <v>541810.88</v>
      </c>
      <c r="Q72" t="s">
        <v>23</v>
      </c>
      <c r="R72">
        <v>56003.963442452397</v>
      </c>
      <c r="S72" t="s">
        <v>152</v>
      </c>
      <c r="T72">
        <v>100</v>
      </c>
      <c r="V72">
        <f t="shared" si="0"/>
        <v>1</v>
      </c>
      <c r="W72">
        <f t="shared" si="1"/>
        <v>56003.963442452397</v>
      </c>
    </row>
    <row r="73" spans="14:23">
      <c r="N73">
        <v>46</v>
      </c>
      <c r="O73">
        <v>384513.39957319101</v>
      </c>
      <c r="P73">
        <v>541810.88</v>
      </c>
      <c r="Q73" t="s">
        <v>23</v>
      </c>
      <c r="R73">
        <v>384513.39957319101</v>
      </c>
      <c r="S73" t="s">
        <v>155</v>
      </c>
      <c r="T73">
        <v>100</v>
      </c>
      <c r="V73">
        <f t="shared" si="0"/>
        <v>1</v>
      </c>
      <c r="W73">
        <f t="shared" si="1"/>
        <v>384513.39957319101</v>
      </c>
    </row>
    <row r="74" spans="14:23">
      <c r="N74">
        <v>11</v>
      </c>
      <c r="O74">
        <v>4056.06064100614</v>
      </c>
      <c r="Q74" t="s">
        <v>128</v>
      </c>
      <c r="R74">
        <v>0</v>
      </c>
      <c r="S74" t="s">
        <v>109</v>
      </c>
      <c r="V74">
        <f t="shared" si="0"/>
        <v>0</v>
      </c>
      <c r="W74">
        <f t="shared" si="1"/>
        <v>0</v>
      </c>
    </row>
    <row r="75" spans="14:23">
      <c r="N75">
        <v>12</v>
      </c>
      <c r="O75">
        <v>5005.2979207211201</v>
      </c>
      <c r="Q75" t="s">
        <v>130</v>
      </c>
      <c r="R75">
        <v>5005.2979207211201</v>
      </c>
      <c r="S75" t="s">
        <v>131</v>
      </c>
      <c r="V75">
        <f t="shared" si="0"/>
        <v>0</v>
      </c>
      <c r="W75">
        <f t="shared" si="1"/>
        <v>0</v>
      </c>
    </row>
    <row r="76" spans="14:23">
      <c r="N76">
        <v>13</v>
      </c>
      <c r="O76">
        <v>55299.883376562299</v>
      </c>
      <c r="Q76" t="s">
        <v>133</v>
      </c>
      <c r="R76">
        <v>0</v>
      </c>
      <c r="S76" t="s">
        <v>109</v>
      </c>
      <c r="V76">
        <f t="shared" si="0"/>
        <v>0</v>
      </c>
      <c r="W76">
        <f t="shared" si="1"/>
        <v>0</v>
      </c>
    </row>
    <row r="77" spans="14:23">
      <c r="N77">
        <v>39</v>
      </c>
      <c r="O77">
        <v>1593.3823127706701</v>
      </c>
      <c r="Q77" t="s">
        <v>170</v>
      </c>
      <c r="R77">
        <v>0</v>
      </c>
      <c r="S77" t="s">
        <v>109</v>
      </c>
      <c r="V77">
        <f t="shared" si="0"/>
        <v>0</v>
      </c>
      <c r="W77">
        <f t="shared" si="1"/>
        <v>0</v>
      </c>
    </row>
    <row r="78" spans="14:23">
      <c r="N78">
        <v>49</v>
      </c>
      <c r="O78">
        <v>5995.7877545206902</v>
      </c>
      <c r="Q78" t="s">
        <v>183</v>
      </c>
      <c r="R78">
        <v>0</v>
      </c>
      <c r="S78" t="s">
        <v>109</v>
      </c>
      <c r="T78">
        <v>5995.7877545206902</v>
      </c>
      <c r="V78">
        <v>0</v>
      </c>
      <c r="W78">
        <f t="shared" si="1"/>
        <v>0</v>
      </c>
    </row>
    <row r="79" spans="14:23">
      <c r="N79">
        <v>51</v>
      </c>
      <c r="O79">
        <v>1650.2888239410499</v>
      </c>
      <c r="Q79" t="s">
        <v>186</v>
      </c>
      <c r="R79">
        <v>0</v>
      </c>
      <c r="S79" t="s">
        <v>109</v>
      </c>
      <c r="T79">
        <v>1650.2888239410499</v>
      </c>
      <c r="V79">
        <v>0</v>
      </c>
      <c r="W79">
        <f t="shared" si="1"/>
        <v>0</v>
      </c>
    </row>
    <row r="80" spans="14:23">
      <c r="N80">
        <v>53</v>
      </c>
      <c r="O80">
        <v>3906.06292673497</v>
      </c>
      <c r="Q80" t="s">
        <v>191</v>
      </c>
      <c r="R80">
        <v>0</v>
      </c>
      <c r="S80" t="s">
        <v>109</v>
      </c>
      <c r="T80">
        <v>3906.06292673497</v>
      </c>
      <c r="V80">
        <v>0</v>
      </c>
      <c r="W80">
        <f t="shared" si="1"/>
        <v>0</v>
      </c>
    </row>
    <row r="81" spans="14:23">
      <c r="N81">
        <v>55</v>
      </c>
      <c r="O81">
        <v>10243.172010668601</v>
      </c>
      <c r="Q81" t="s">
        <v>193</v>
      </c>
      <c r="R81">
        <v>0</v>
      </c>
      <c r="S81" t="s">
        <v>109</v>
      </c>
      <c r="T81">
        <v>10243.172010668601</v>
      </c>
      <c r="V81">
        <v>0</v>
      </c>
      <c r="W81">
        <f t="shared" si="1"/>
        <v>0</v>
      </c>
    </row>
    <row r="82" spans="14:23">
      <c r="N82">
        <v>57</v>
      </c>
      <c r="O82">
        <v>380.19436342280602</v>
      </c>
      <c r="Q82" t="s">
        <v>196</v>
      </c>
      <c r="R82">
        <v>0</v>
      </c>
      <c r="S82" t="s">
        <v>109</v>
      </c>
      <c r="T82">
        <v>380.19436342280602</v>
      </c>
      <c r="V82">
        <v>0</v>
      </c>
      <c r="W82">
        <f t="shared" si="1"/>
        <v>0</v>
      </c>
    </row>
    <row r="83" spans="14:23">
      <c r="N83">
        <v>58</v>
      </c>
      <c r="O83">
        <v>20359.786902399999</v>
      </c>
      <c r="Q83" t="s">
        <v>197</v>
      </c>
      <c r="R83">
        <v>20359.786902399999</v>
      </c>
      <c r="S83" t="s">
        <v>152</v>
      </c>
      <c r="T83">
        <v>20359.786902399999</v>
      </c>
      <c r="V83">
        <v>0</v>
      </c>
      <c r="W83">
        <f t="shared" si="1"/>
        <v>0</v>
      </c>
    </row>
    <row r="84" spans="14:23">
      <c r="N84">
        <v>64</v>
      </c>
      <c r="O84">
        <v>97169.005953649495</v>
      </c>
      <c r="Q84" t="s">
        <v>205</v>
      </c>
      <c r="R84">
        <v>0</v>
      </c>
      <c r="S84" t="s">
        <v>109</v>
      </c>
      <c r="T84">
        <v>97169.005953649495</v>
      </c>
      <c r="V84">
        <v>0</v>
      </c>
      <c r="W84">
        <f t="shared" si="1"/>
        <v>0</v>
      </c>
    </row>
    <row r="85" spans="14:23">
      <c r="N85">
        <v>65</v>
      </c>
      <c r="O85">
        <v>1537.9475217167701</v>
      </c>
      <c r="Q85" t="s">
        <v>206</v>
      </c>
      <c r="R85">
        <v>0</v>
      </c>
      <c r="S85" t="s">
        <v>109</v>
      </c>
      <c r="T85">
        <v>1537.9475217167701</v>
      </c>
      <c r="V85">
        <v>0</v>
      </c>
      <c r="W85">
        <f t="shared" si="1"/>
        <v>0</v>
      </c>
    </row>
    <row r="86" spans="14:23">
      <c r="N86">
        <v>70</v>
      </c>
      <c r="O86">
        <v>11180.057972451799</v>
      </c>
      <c r="Q86" t="s">
        <v>211</v>
      </c>
      <c r="R86">
        <v>0</v>
      </c>
      <c r="S86" t="s">
        <v>131</v>
      </c>
      <c r="T86">
        <v>11180.057972451799</v>
      </c>
      <c r="V86">
        <v>0</v>
      </c>
      <c r="W86">
        <f t="shared" si="1"/>
        <v>0</v>
      </c>
    </row>
    <row r="87" spans="14:23">
      <c r="N87">
        <v>77</v>
      </c>
      <c r="O87">
        <v>4837.0534494824096</v>
      </c>
      <c r="Q87" t="s">
        <v>219</v>
      </c>
      <c r="R87">
        <v>0</v>
      </c>
      <c r="S87" t="s">
        <v>109</v>
      </c>
      <c r="T87">
        <v>4837.0534494824096</v>
      </c>
      <c r="V87">
        <v>0</v>
      </c>
      <c r="W87">
        <f t="shared" si="1"/>
        <v>0</v>
      </c>
    </row>
    <row r="88" spans="14:23">
      <c r="N88">
        <v>78</v>
      </c>
      <c r="O88">
        <v>5676.9935543572401</v>
      </c>
      <c r="Q88" t="s">
        <v>678</v>
      </c>
      <c r="R88">
        <v>0</v>
      </c>
      <c r="S88" t="s">
        <v>109</v>
      </c>
      <c r="T88">
        <v>5676.9935543572401</v>
      </c>
      <c r="V88">
        <v>0</v>
      </c>
      <c r="W88">
        <f t="shared" si="1"/>
        <v>0</v>
      </c>
    </row>
    <row r="89" spans="14:23">
      <c r="N89">
        <v>79</v>
      </c>
      <c r="O89">
        <v>9625.0495617489796</v>
      </c>
      <c r="Q89" t="s">
        <v>679</v>
      </c>
      <c r="R89">
        <v>0</v>
      </c>
      <c r="S89" t="s">
        <v>109</v>
      </c>
      <c r="T89">
        <v>9625.0495617489796</v>
      </c>
      <c r="V89">
        <v>0</v>
      </c>
      <c r="W89">
        <f t="shared" si="1"/>
        <v>0</v>
      </c>
    </row>
    <row r="90" spans="14:23">
      <c r="N90" s="100">
        <v>92</v>
      </c>
      <c r="O90" s="100">
        <v>16938.307583999998</v>
      </c>
      <c r="P90" s="100"/>
      <c r="Q90" s="100" t="s">
        <v>238</v>
      </c>
      <c r="R90" s="100">
        <v>0</v>
      </c>
      <c r="S90" s="100" t="s">
        <v>176</v>
      </c>
      <c r="T90" s="100">
        <v>16938.307583999998</v>
      </c>
      <c r="U90" s="100"/>
      <c r="V90" s="100">
        <v>0</v>
      </c>
      <c r="W90" s="100">
        <f t="shared" si="1"/>
        <v>0</v>
      </c>
    </row>
    <row r="91" spans="14:23">
      <c r="N91">
        <v>96</v>
      </c>
      <c r="O91">
        <v>39862.702892543901</v>
      </c>
      <c r="Q91" t="s">
        <v>242</v>
      </c>
      <c r="R91">
        <v>39862.702892543901</v>
      </c>
      <c r="S91" t="s">
        <v>152</v>
      </c>
      <c r="T91">
        <v>39862.702892543901</v>
      </c>
      <c r="V91">
        <v>0</v>
      </c>
      <c r="W91">
        <f t="shared" si="1"/>
        <v>0</v>
      </c>
    </row>
    <row r="96" spans="14:23">
      <c r="O96">
        <f>SUM(O27:O91)</f>
        <v>1738626.0271789224</v>
      </c>
      <c r="W96">
        <f>SUM(W27:W91)</f>
        <v>731177.51265032124</v>
      </c>
    </row>
    <row r="99" spans="23:23">
      <c r="W99" s="97">
        <f>W96/O96</f>
        <v>0.42054904345169775</v>
      </c>
    </row>
  </sheetData>
  <mergeCells count="14">
    <mergeCell ref="K23:K24"/>
    <mergeCell ref="L23:L24"/>
    <mergeCell ref="K17:K18"/>
    <mergeCell ref="L17:L18"/>
    <mergeCell ref="K19:K20"/>
    <mergeCell ref="L19:L20"/>
    <mergeCell ref="K21:K22"/>
    <mergeCell ref="L21:L22"/>
    <mergeCell ref="K11:K12"/>
    <mergeCell ref="L11:L12"/>
    <mergeCell ref="K13:K14"/>
    <mergeCell ref="L13:L14"/>
    <mergeCell ref="K15:K16"/>
    <mergeCell ref="L15:L1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24" workbookViewId="0">
      <selection activeCell="G30" sqref="G30"/>
    </sheetView>
  </sheetViews>
  <sheetFormatPr baseColWidth="10" defaultRowHeight="15" x14ac:dyDescent="0"/>
  <cols>
    <col min="3" max="3" width="21.6640625" customWidth="1"/>
    <col min="4" max="4" width="19.83203125" customWidth="1"/>
    <col min="5" max="5" width="22.1640625" customWidth="1"/>
    <col min="6" max="6" width="13.33203125" customWidth="1"/>
    <col min="7" max="7" width="16.5" customWidth="1"/>
    <col min="9" max="9" width="15.83203125" customWidth="1"/>
    <col min="10" max="10" width="18" customWidth="1"/>
    <col min="11" max="11" width="20.33203125" customWidth="1"/>
  </cols>
  <sheetData>
    <row r="1" spans="1:6">
      <c r="A1" s="191" t="s">
        <v>107</v>
      </c>
      <c r="B1" s="191" t="s">
        <v>675</v>
      </c>
      <c r="C1" s="191" t="s">
        <v>664</v>
      </c>
      <c r="D1" s="191" t="s">
        <v>674</v>
      </c>
    </row>
    <row r="2" spans="1:6">
      <c r="A2" s="191" t="s">
        <v>152</v>
      </c>
      <c r="B2" s="32">
        <v>100</v>
      </c>
      <c r="C2" s="32">
        <v>100</v>
      </c>
      <c r="D2" s="32">
        <f>MIN(B2:C2)/MAX(B2:C2)</f>
        <v>1</v>
      </c>
    </row>
    <row r="3" spans="1:6">
      <c r="A3" s="191" t="s">
        <v>109</v>
      </c>
      <c r="B3" s="32">
        <v>47</v>
      </c>
      <c r="C3" s="32">
        <v>55</v>
      </c>
      <c r="D3" s="32">
        <f>MIN(B3:C3)/MAX(B3:C3)</f>
        <v>0.8545454545454545</v>
      </c>
    </row>
    <row r="4" spans="1:6">
      <c r="A4" s="191" t="s">
        <v>176</v>
      </c>
      <c r="B4" s="32">
        <v>4.33</v>
      </c>
      <c r="C4" s="32">
        <v>90</v>
      </c>
      <c r="D4" s="192">
        <f t="shared" ref="D4:D7" si="0">MIN(B4:C4)/MAX(B4:C4)</f>
        <v>4.8111111111111111E-2</v>
      </c>
    </row>
    <row r="5" spans="1:6">
      <c r="A5" s="191" t="s">
        <v>131</v>
      </c>
      <c r="B5" s="32">
        <v>49.85</v>
      </c>
      <c r="C5" s="32">
        <v>94.8</v>
      </c>
      <c r="D5" s="192">
        <f t="shared" si="0"/>
        <v>0.52584388185654007</v>
      </c>
    </row>
    <row r="6" spans="1:6">
      <c r="A6" s="191" t="s">
        <v>155</v>
      </c>
      <c r="B6" s="32">
        <v>100</v>
      </c>
      <c r="C6" s="32">
        <v>100</v>
      </c>
      <c r="D6" s="32">
        <f t="shared" si="0"/>
        <v>1</v>
      </c>
    </row>
    <row r="7" spans="1:6">
      <c r="A7" s="191" t="s">
        <v>531</v>
      </c>
      <c r="B7" s="32">
        <v>0.42</v>
      </c>
      <c r="C7" s="32">
        <v>77</v>
      </c>
      <c r="D7" s="32">
        <f t="shared" si="0"/>
        <v>5.4545454545454541E-3</v>
      </c>
    </row>
    <row r="10" spans="1:6">
      <c r="A10" s="191" t="s">
        <v>680</v>
      </c>
      <c r="B10" s="32"/>
      <c r="C10" s="32"/>
      <c r="D10" s="32"/>
      <c r="E10" s="32"/>
      <c r="F10" s="32"/>
    </row>
    <row r="11" spans="1:6">
      <c r="A11" s="191" t="s">
        <v>677</v>
      </c>
      <c r="B11" s="191" t="s">
        <v>107</v>
      </c>
      <c r="C11" s="191" t="s">
        <v>269</v>
      </c>
      <c r="D11" s="191" t="s">
        <v>568</v>
      </c>
      <c r="E11" s="191" t="s">
        <v>64</v>
      </c>
      <c r="F11" s="191" t="s">
        <v>571</v>
      </c>
    </row>
    <row r="12" spans="1:6">
      <c r="A12" s="32" t="s">
        <v>278</v>
      </c>
      <c r="B12" s="32" t="s">
        <v>176</v>
      </c>
      <c r="C12" s="32">
        <v>2094.7040378880001</v>
      </c>
      <c r="D12" s="32">
        <v>2094.7040378880001</v>
      </c>
      <c r="E12" s="32">
        <v>5478.8155265180603</v>
      </c>
      <c r="F12" s="32">
        <v>100</v>
      </c>
    </row>
    <row r="13" spans="1:6">
      <c r="A13" s="32" t="s">
        <v>25</v>
      </c>
      <c r="B13" s="32" t="s">
        <v>176</v>
      </c>
      <c r="C13" s="32">
        <v>1690.40887808</v>
      </c>
      <c r="D13" s="32">
        <v>1690.40887808</v>
      </c>
      <c r="E13" s="32">
        <v>1109.56981132075</v>
      </c>
      <c r="F13" s="32">
        <v>65.639137708565798</v>
      </c>
    </row>
    <row r="14" spans="1:6">
      <c r="A14" s="32" t="s">
        <v>569</v>
      </c>
      <c r="B14" s="32" t="s">
        <v>176</v>
      </c>
      <c r="C14" s="32">
        <v>809.86283135999997</v>
      </c>
      <c r="D14" s="32">
        <v>0</v>
      </c>
      <c r="E14" s="32">
        <v>474.98137651821798</v>
      </c>
      <c r="F14" s="32">
        <v>0</v>
      </c>
    </row>
    <row r="15" spans="1:6">
      <c r="A15" s="32" t="s">
        <v>21</v>
      </c>
      <c r="B15" s="32" t="s">
        <v>176</v>
      </c>
      <c r="C15" s="32">
        <v>32196.600251391999</v>
      </c>
      <c r="D15" s="32">
        <v>32196.600251391999</v>
      </c>
      <c r="E15" s="32">
        <v>1141.3636363636299</v>
      </c>
      <c r="F15" s="32">
        <v>3.5449818535243902</v>
      </c>
    </row>
    <row r="16" spans="1:6">
      <c r="A16" s="32" t="s">
        <v>17</v>
      </c>
      <c r="B16" s="32" t="s">
        <v>176</v>
      </c>
      <c r="C16" s="32">
        <v>199130.9785344</v>
      </c>
      <c r="D16" s="32">
        <v>199130.9785344</v>
      </c>
      <c r="E16" s="32">
        <v>2767.9519519519499</v>
      </c>
      <c r="F16" s="32">
        <v>1.3900157435693901</v>
      </c>
    </row>
    <row r="17" spans="1:6">
      <c r="A17" s="32" t="s">
        <v>238</v>
      </c>
      <c r="B17" s="32" t="s">
        <v>176</v>
      </c>
      <c r="C17" s="32">
        <v>16938.307583999998</v>
      </c>
      <c r="D17" s="32">
        <v>0</v>
      </c>
      <c r="E17" s="32">
        <v>0</v>
      </c>
      <c r="F17" s="32">
        <v>0</v>
      </c>
    </row>
    <row r="18" spans="1:6">
      <c r="A18" s="32"/>
      <c r="B18" s="32"/>
      <c r="C18" s="32"/>
      <c r="D18" s="32"/>
      <c r="E18" s="32"/>
      <c r="F18" s="32"/>
    </row>
    <row r="19" spans="1:6">
      <c r="A19" s="191" t="s">
        <v>681</v>
      </c>
      <c r="B19" s="32"/>
      <c r="C19" s="192">
        <f>SUM(C12:C17)</f>
        <v>252860.86211712001</v>
      </c>
      <c r="D19" s="32"/>
      <c r="E19" s="192">
        <f>SUM(E12:E16)</f>
        <v>10972.682302672609</v>
      </c>
      <c r="F19" s="194">
        <v>4.8000000000000001E-2</v>
      </c>
    </row>
    <row r="20" spans="1:6">
      <c r="A20" s="32"/>
      <c r="B20" s="32"/>
      <c r="C20" s="32"/>
      <c r="D20" s="32"/>
      <c r="E20" s="32"/>
      <c r="F20" s="32"/>
    </row>
    <row r="21" spans="1:6">
      <c r="A21" s="191" t="s">
        <v>682</v>
      </c>
      <c r="B21" s="32"/>
      <c r="C21" s="193">
        <v>129870</v>
      </c>
      <c r="D21" s="32"/>
      <c r="E21" s="193">
        <v>3252</v>
      </c>
      <c r="F21" s="195">
        <v>0.9</v>
      </c>
    </row>
    <row r="22" spans="1:6">
      <c r="A22" s="32"/>
      <c r="B22" s="32"/>
      <c r="C22" s="32"/>
      <c r="D22" s="32"/>
      <c r="E22" s="32"/>
      <c r="F22" s="32"/>
    </row>
    <row r="23" spans="1:6">
      <c r="A23" s="191" t="s">
        <v>674</v>
      </c>
      <c r="B23" s="32"/>
      <c r="C23" s="192">
        <f>C21/C19</f>
        <v>0.51360261494262749</v>
      </c>
      <c r="D23" s="32"/>
      <c r="E23" s="192">
        <f>E21/E19</f>
        <v>0.29637238282274087</v>
      </c>
      <c r="F23" s="32"/>
    </row>
    <row r="27" spans="1:6">
      <c r="A27" s="191" t="s">
        <v>275</v>
      </c>
      <c r="B27" s="191" t="s">
        <v>683</v>
      </c>
      <c r="C27" s="191" t="s">
        <v>684</v>
      </c>
      <c r="D27" s="32" t="s">
        <v>574</v>
      </c>
      <c r="E27" s="191" t="s">
        <v>685</v>
      </c>
      <c r="F27" s="191" t="s">
        <v>674</v>
      </c>
    </row>
    <row r="28" spans="1:6">
      <c r="A28" s="196" t="s">
        <v>46</v>
      </c>
      <c r="B28" s="32">
        <v>0.41768999999999901</v>
      </c>
      <c r="C28" s="32">
        <v>6326</v>
      </c>
      <c r="D28" s="32">
        <f>B28*C28</f>
        <v>2642.3069399999936</v>
      </c>
      <c r="E28" s="32">
        <v>752</v>
      </c>
      <c r="F28" s="192">
        <f t="shared" ref="F28:F34" si="1">MIN(D28,E28)/MAX(D28,E28)</f>
        <v>0.28459978990934409</v>
      </c>
    </row>
    <row r="29" spans="1:6">
      <c r="A29" s="196" t="s">
        <v>47</v>
      </c>
      <c r="B29" s="32">
        <v>2.4840000000000001E-2</v>
      </c>
      <c r="C29" s="32">
        <v>9400</v>
      </c>
      <c r="D29" s="32">
        <v>233.49600000000001</v>
      </c>
      <c r="E29" s="32">
        <v>281</v>
      </c>
      <c r="F29" s="32">
        <f t="shared" si="1"/>
        <v>0.83094661921708191</v>
      </c>
    </row>
    <row r="30" spans="1:6">
      <c r="A30" s="196" t="s">
        <v>48</v>
      </c>
      <c r="B30" s="32">
        <v>9.486E-2</v>
      </c>
      <c r="C30" s="32">
        <v>76717</v>
      </c>
      <c r="D30" s="32">
        <v>7277.3746199999996</v>
      </c>
      <c r="E30" s="32">
        <v>14516</v>
      </c>
      <c r="F30" s="192">
        <f t="shared" si="1"/>
        <v>0.50133470790851475</v>
      </c>
    </row>
    <row r="31" spans="1:6">
      <c r="A31" s="196" t="s">
        <v>49</v>
      </c>
      <c r="B31" s="32">
        <v>7.9490159999999997E-3</v>
      </c>
      <c r="C31" s="32">
        <v>876802</v>
      </c>
      <c r="D31" s="32">
        <v>6969.7131268319999</v>
      </c>
      <c r="E31" s="32">
        <v>24132</v>
      </c>
      <c r="F31" s="192">
        <f t="shared" si="1"/>
        <v>0.2888162243838886</v>
      </c>
    </row>
    <row r="32" spans="1:6">
      <c r="A32" s="196" t="s">
        <v>50</v>
      </c>
      <c r="B32" s="32">
        <v>1.60389E-3</v>
      </c>
      <c r="C32" s="32">
        <v>16381069</v>
      </c>
      <c r="D32" s="32">
        <v>26273.432758409999</v>
      </c>
      <c r="E32" s="32">
        <v>176149</v>
      </c>
      <c r="F32" s="192">
        <f t="shared" si="1"/>
        <v>0.14915459502131717</v>
      </c>
    </row>
    <row r="33" spans="1:6">
      <c r="A33" s="196" t="s">
        <v>553</v>
      </c>
      <c r="B33" s="32">
        <v>9.3699999999999992</v>
      </c>
      <c r="C33" s="32">
        <v>57824</v>
      </c>
      <c r="D33" s="32">
        <v>541810.88</v>
      </c>
      <c r="E33" s="32">
        <v>454529</v>
      </c>
      <c r="F33" s="32">
        <f t="shared" si="1"/>
        <v>0.83890711090925307</v>
      </c>
    </row>
    <row r="34" spans="1:6">
      <c r="A34" s="196" t="s">
        <v>52</v>
      </c>
      <c r="B34" s="32">
        <v>1.4999999999999999E-2</v>
      </c>
      <c r="C34" s="32">
        <v>2101777</v>
      </c>
      <c r="D34" s="32">
        <v>31526.654999999999</v>
      </c>
      <c r="E34" s="32">
        <v>33286</v>
      </c>
      <c r="F34" s="32">
        <f t="shared" si="1"/>
        <v>0.94714459532536199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opLeftCell="A5" workbookViewId="0">
      <selection activeCell="H18" sqref="H18"/>
    </sheetView>
  </sheetViews>
  <sheetFormatPr baseColWidth="10" defaultRowHeight="15" x14ac:dyDescent="0"/>
  <cols>
    <col min="1" max="1" width="27.33203125" style="19" customWidth="1"/>
    <col min="2" max="2" width="15.83203125" style="17" customWidth="1"/>
    <col min="3" max="3" width="17.1640625" style="17" customWidth="1"/>
    <col min="4" max="4" width="16.5" style="17" customWidth="1"/>
    <col min="5" max="5" width="24.6640625" style="17" customWidth="1"/>
    <col min="6" max="6" width="10.83203125" style="17"/>
    <col min="7" max="7" width="16.6640625" style="17" customWidth="1"/>
    <col min="8" max="8" width="11.83203125" style="17" customWidth="1"/>
    <col min="9" max="9" width="10.83203125" style="17"/>
    <col min="10" max="10" width="27" style="17" customWidth="1"/>
    <col min="11" max="11" width="20.1640625" style="17" customWidth="1"/>
    <col min="12" max="16384" width="10.83203125" style="17"/>
  </cols>
  <sheetData>
    <row r="1" spans="1:6" s="19" customFormat="1"/>
    <row r="2" spans="1:6">
      <c r="A2" s="19" t="s">
        <v>686</v>
      </c>
    </row>
    <row r="3" spans="1:6">
      <c r="A3" s="27" t="s">
        <v>677</v>
      </c>
      <c r="B3" s="27" t="s">
        <v>567</v>
      </c>
      <c r="C3" s="27" t="s">
        <v>568</v>
      </c>
      <c r="D3" s="27" t="s">
        <v>64</v>
      </c>
      <c r="E3" s="27" t="s">
        <v>571</v>
      </c>
      <c r="F3" s="27"/>
    </row>
    <row r="4" spans="1:6">
      <c r="A4" s="27" t="s">
        <v>25</v>
      </c>
      <c r="B4" s="27">
        <v>1690.40887808</v>
      </c>
      <c r="C4" s="27">
        <v>1690.40887808</v>
      </c>
      <c r="D4" s="27">
        <v>1109.56981132075</v>
      </c>
      <c r="E4" s="27">
        <v>65.639137708565798</v>
      </c>
      <c r="F4" s="27"/>
    </row>
    <row r="5" spans="1:6">
      <c r="A5" s="27" t="s">
        <v>278</v>
      </c>
      <c r="B5" s="293">
        <v>29175.727786477</v>
      </c>
      <c r="C5" s="27">
        <v>23733.633844665801</v>
      </c>
      <c r="D5" s="27">
        <v>5478.8155265180603</v>
      </c>
      <c r="E5" s="27">
        <v>18.7786764622115</v>
      </c>
      <c r="F5" s="27"/>
    </row>
    <row r="6" spans="1:6">
      <c r="A6" s="27" t="s">
        <v>21</v>
      </c>
      <c r="B6" s="27">
        <v>32196.600251391999</v>
      </c>
      <c r="C6" s="27">
        <v>32196.600251391999</v>
      </c>
      <c r="D6" s="27">
        <v>1141.3636363636299</v>
      </c>
      <c r="E6" s="27">
        <v>3.5449818535243902</v>
      </c>
      <c r="F6" s="27"/>
    </row>
    <row r="7" spans="1:6">
      <c r="A7" s="27" t="s">
        <v>569</v>
      </c>
      <c r="B7" s="27">
        <v>809.86283135999997</v>
      </c>
      <c r="C7" s="27">
        <v>0</v>
      </c>
      <c r="D7" s="27">
        <v>474.98137651821798</v>
      </c>
      <c r="E7" s="27">
        <v>0</v>
      </c>
      <c r="F7" s="27"/>
    </row>
    <row r="8" spans="1:6">
      <c r="A8" s="27" t="s">
        <v>17</v>
      </c>
      <c r="B8" s="27">
        <v>199130.9785344</v>
      </c>
      <c r="C8" s="27">
        <v>199130.9785344</v>
      </c>
      <c r="D8" s="27">
        <v>2767.9519519519499</v>
      </c>
      <c r="E8" s="27">
        <v>1.3900157435693901</v>
      </c>
      <c r="F8" s="27"/>
    </row>
    <row r="9" spans="1:6">
      <c r="A9" s="27" t="s">
        <v>238</v>
      </c>
      <c r="B9" s="27">
        <v>16938.307583999998</v>
      </c>
      <c r="C9" s="27">
        <v>0</v>
      </c>
      <c r="D9" s="27">
        <v>0</v>
      </c>
      <c r="E9" s="27">
        <v>0</v>
      </c>
      <c r="F9" s="27"/>
    </row>
    <row r="10" spans="1:6">
      <c r="A10" s="27"/>
      <c r="B10" s="27"/>
      <c r="C10" s="27"/>
      <c r="D10" s="27"/>
      <c r="E10" s="27"/>
      <c r="F10" s="27"/>
    </row>
    <row r="11" spans="1:6">
      <c r="A11" s="19" t="s">
        <v>688</v>
      </c>
      <c r="B11" s="17">
        <f>SUM(B4:B9)</f>
        <v>279941.88586570899</v>
      </c>
      <c r="C11" s="17">
        <f t="shared" ref="C11:E11" si="0">SUM(C4:C9)</f>
        <v>256751.62150853779</v>
      </c>
      <c r="D11" s="17">
        <f t="shared" si="0"/>
        <v>10972.682302672609</v>
      </c>
      <c r="E11" s="17">
        <f t="shared" si="0"/>
        <v>89.352811767871074</v>
      </c>
      <c r="F11" s="27"/>
    </row>
    <row r="13" spans="1:6">
      <c r="A13" s="19" t="s">
        <v>687</v>
      </c>
      <c r="B13" s="27"/>
      <c r="C13" s="27"/>
      <c r="D13" s="27"/>
      <c r="E13" s="27"/>
    </row>
    <row r="14" spans="1:6">
      <c r="A14" s="27" t="s">
        <v>677</v>
      </c>
      <c r="B14" s="27" t="s">
        <v>269</v>
      </c>
      <c r="C14" s="27" t="s">
        <v>568</v>
      </c>
      <c r="D14" s="27" t="s">
        <v>64</v>
      </c>
      <c r="E14" s="27" t="s">
        <v>571</v>
      </c>
      <c r="F14" s="27" t="s">
        <v>702</v>
      </c>
    </row>
    <row r="15" spans="1:6">
      <c r="A15" s="27" t="s">
        <v>25</v>
      </c>
      <c r="B15" s="27">
        <v>1690.40887808</v>
      </c>
      <c r="C15" s="27">
        <v>1690.40887808</v>
      </c>
      <c r="D15" s="27">
        <v>1109.56981132075</v>
      </c>
      <c r="E15" s="27">
        <v>65.639137708565798</v>
      </c>
      <c r="F15" s="17">
        <f>B15*(E15/100)</f>
        <v>1109.5698113207534</v>
      </c>
    </row>
    <row r="16" spans="1:6">
      <c r="A16" s="17" t="s">
        <v>699</v>
      </c>
      <c r="B16" s="17">
        <v>2094.7040378880001</v>
      </c>
      <c r="C16" s="17">
        <v>2094.7040378880001</v>
      </c>
      <c r="D16" s="17">
        <v>1459.8515020130001</v>
      </c>
      <c r="E16" s="17">
        <v>69.692494768134907</v>
      </c>
      <c r="F16" s="17">
        <f t="shared" ref="F16:F20" si="1">B16*(E16/100)</f>
        <v>1459.8515020130051</v>
      </c>
    </row>
    <row r="17" spans="1:8">
      <c r="A17" s="27" t="s">
        <v>21</v>
      </c>
      <c r="B17" s="27">
        <v>32196.600251391999</v>
      </c>
      <c r="C17" s="27">
        <v>32196.600251391999</v>
      </c>
      <c r="D17" s="27">
        <v>1141.3636363636299</v>
      </c>
      <c r="E17" s="27">
        <v>3.5449818535243902</v>
      </c>
      <c r="F17" s="17">
        <f t="shared" si="1"/>
        <v>1141.3636363636344</v>
      </c>
    </row>
    <row r="18" spans="1:8">
      <c r="A18" s="27" t="s">
        <v>569</v>
      </c>
      <c r="B18" s="27">
        <v>809.86283135999997</v>
      </c>
      <c r="C18" s="27">
        <v>0</v>
      </c>
      <c r="D18" s="27">
        <v>474.98137651821798</v>
      </c>
      <c r="E18" s="27">
        <v>0</v>
      </c>
      <c r="F18" s="17">
        <f t="shared" si="1"/>
        <v>0</v>
      </c>
    </row>
    <row r="19" spans="1:8">
      <c r="A19" s="27" t="s">
        <v>17</v>
      </c>
      <c r="B19" s="27">
        <v>199130.9785344</v>
      </c>
      <c r="C19" s="27">
        <v>199130.9785344</v>
      </c>
      <c r="D19" s="27">
        <v>2767.9519519519499</v>
      </c>
      <c r="E19" s="27">
        <v>1.3900157435693901</v>
      </c>
      <c r="F19" s="17">
        <f t="shared" si="1"/>
        <v>2767.9519519519426</v>
      </c>
    </row>
    <row r="20" spans="1:8">
      <c r="A20" s="27" t="s">
        <v>238</v>
      </c>
      <c r="B20" s="27">
        <v>16938.307583999998</v>
      </c>
      <c r="C20" s="27">
        <v>0</v>
      </c>
      <c r="D20" s="27">
        <v>0</v>
      </c>
      <c r="E20" s="27">
        <v>0</v>
      </c>
      <c r="F20" s="17">
        <f t="shared" si="1"/>
        <v>0</v>
      </c>
    </row>
    <row r="22" spans="1:8">
      <c r="A22" s="19" t="s">
        <v>688</v>
      </c>
      <c r="B22" s="192">
        <f>SUM(B15:B20)</f>
        <v>252860.86211712001</v>
      </c>
      <c r="C22" s="304">
        <f t="shared" ref="C22:D22" si="2">SUM(C15:C20)</f>
        <v>235112.69170175999</v>
      </c>
      <c r="D22" s="304">
        <f t="shared" si="2"/>
        <v>6953.7182781675474</v>
      </c>
      <c r="E22" s="19">
        <f>(SUM(D15:D20)/SUM(B15:B20) * 100)</f>
        <v>2.750017626273348</v>
      </c>
    </row>
    <row r="23" spans="1:8">
      <c r="B23" s="305" t="s">
        <v>703</v>
      </c>
      <c r="C23" s="306" t="s">
        <v>707</v>
      </c>
      <c r="D23" s="305" t="s">
        <v>706</v>
      </c>
      <c r="G23" s="308" t="s">
        <v>708</v>
      </c>
      <c r="H23" s="308" t="s">
        <v>709</v>
      </c>
    </row>
    <row r="24" spans="1:8">
      <c r="B24" s="193">
        <v>129870</v>
      </c>
      <c r="C24" s="307">
        <v>116498</v>
      </c>
      <c r="D24" s="307">
        <v>3252</v>
      </c>
      <c r="G24" s="308">
        <f>C22/B22</f>
        <v>0.92981052794505059</v>
      </c>
      <c r="H24" s="309">
        <v>0.9</v>
      </c>
    </row>
    <row r="25" spans="1:8">
      <c r="A25" s="19" t="s">
        <v>690</v>
      </c>
      <c r="B25" s="304">
        <f>B24/B22</f>
        <v>0.51360261494262749</v>
      </c>
      <c r="C25" s="304">
        <f>C24/C22</f>
        <v>0.49549855925165237</v>
      </c>
      <c r="D25" s="304">
        <f>D24/D22</f>
        <v>0.4676634672144025</v>
      </c>
    </row>
    <row r="26" spans="1:8">
      <c r="A26" s="17" t="s">
        <v>61</v>
      </c>
      <c r="B26" s="17" t="s">
        <v>62</v>
      </c>
      <c r="C26" s="19" t="s">
        <v>63</v>
      </c>
      <c r="D26" s="289" t="s">
        <v>434</v>
      </c>
      <c r="E26" s="17" t="s">
        <v>435</v>
      </c>
      <c r="F26" s="17" t="s">
        <v>689</v>
      </c>
    </row>
    <row r="27" spans="1:8">
      <c r="A27" s="17" t="s">
        <v>25</v>
      </c>
      <c r="B27" s="17">
        <v>26500</v>
      </c>
      <c r="C27" s="17">
        <v>64200</v>
      </c>
      <c r="D27" s="289">
        <v>2.4226415094339599</v>
      </c>
      <c r="E27" s="291">
        <v>458</v>
      </c>
      <c r="F27" s="289">
        <v>1109.56981132075</v>
      </c>
    </row>
    <row r="28" spans="1:8">
      <c r="A28" s="17" t="s">
        <v>433</v>
      </c>
      <c r="B28" s="17">
        <v>1291600</v>
      </c>
      <c r="C28" s="17">
        <v>11358700</v>
      </c>
      <c r="D28" s="289">
        <v>8.7942861567048602</v>
      </c>
      <c r="E28" s="17">
        <v>166</v>
      </c>
      <c r="F28" s="17">
        <v>166</v>
      </c>
    </row>
    <row r="29" spans="1:8">
      <c r="A29" s="17" t="s">
        <v>21</v>
      </c>
      <c r="B29" s="17">
        <v>35200</v>
      </c>
      <c r="C29" s="17">
        <v>86400</v>
      </c>
      <c r="D29" s="289">
        <v>2.4545454545454501</v>
      </c>
      <c r="E29" s="291">
        <v>465</v>
      </c>
      <c r="F29" s="17">
        <v>1141.3636363636299</v>
      </c>
    </row>
    <row r="30" spans="1:8">
      <c r="A30" s="17" t="s">
        <v>404</v>
      </c>
      <c r="B30" s="294">
        <v>123500</v>
      </c>
      <c r="C30" s="294">
        <v>241400</v>
      </c>
      <c r="D30" s="294">
        <v>1.9546558704453401</v>
      </c>
      <c r="E30" s="17">
        <v>243</v>
      </c>
      <c r="F30" s="17">
        <v>474.98137651821798</v>
      </c>
    </row>
    <row r="31" spans="1:8">
      <c r="A31" s="17" t="s">
        <v>67</v>
      </c>
      <c r="B31" s="17">
        <v>33300</v>
      </c>
      <c r="C31" s="17">
        <v>121600</v>
      </c>
      <c r="D31" s="289">
        <f>C31/B31</f>
        <v>3.6516516516516515</v>
      </c>
      <c r="E31" s="290">
        <v>758</v>
      </c>
      <c r="F31" s="17">
        <v>2767.9519519519499</v>
      </c>
    </row>
    <row r="34" spans="1:7">
      <c r="A34" s="297" t="s">
        <v>691</v>
      </c>
      <c r="B34" s="297"/>
      <c r="C34" s="296"/>
      <c r="D34" s="299"/>
    </row>
    <row r="35" spans="1:7">
      <c r="A35" s="296"/>
      <c r="B35" s="296" t="s">
        <v>698</v>
      </c>
      <c r="C35" s="296" t="s">
        <v>697</v>
      </c>
      <c r="D35" s="299" t="s">
        <v>276</v>
      </c>
      <c r="E35" s="17" t="s">
        <v>700</v>
      </c>
    </row>
    <row r="36" spans="1:7">
      <c r="A36" s="296" t="s">
        <v>692</v>
      </c>
      <c r="B36" s="296">
        <v>26500</v>
      </c>
      <c r="C36" s="298">
        <v>64200</v>
      </c>
      <c r="D36" s="299">
        <v>2.422641509</v>
      </c>
      <c r="E36" s="301">
        <v>30</v>
      </c>
    </row>
    <row r="37" spans="1:7">
      <c r="A37" s="296" t="s">
        <v>701</v>
      </c>
      <c r="B37" s="296"/>
      <c r="C37" s="296"/>
      <c r="D37" s="300">
        <v>8.794286156704862</v>
      </c>
      <c r="E37" s="170">
        <v>157</v>
      </c>
    </row>
    <row r="38" spans="1:7">
      <c r="A38" s="296" t="s">
        <v>693</v>
      </c>
      <c r="B38" s="296">
        <v>35200</v>
      </c>
      <c r="C38" s="296">
        <v>86400</v>
      </c>
      <c r="D38" s="299">
        <v>2.4545454549999999</v>
      </c>
      <c r="E38" s="301">
        <v>60.5</v>
      </c>
    </row>
    <row r="39" spans="1:7">
      <c r="A39" s="296" t="s">
        <v>695</v>
      </c>
      <c r="B39" s="296" t="s">
        <v>694</v>
      </c>
      <c r="C39" s="296" t="s">
        <v>694</v>
      </c>
      <c r="D39" s="299">
        <v>0.91</v>
      </c>
      <c r="E39" s="170">
        <v>227</v>
      </c>
      <c r="F39" s="21" t="s">
        <v>705</v>
      </c>
    </row>
    <row r="40" spans="1:7">
      <c r="A40" s="296" t="s">
        <v>696</v>
      </c>
      <c r="B40" s="296">
        <v>33300</v>
      </c>
      <c r="C40" s="296">
        <v>121600</v>
      </c>
      <c r="D40" s="299">
        <v>3.4311649016641455</v>
      </c>
      <c r="E40" s="295">
        <v>664</v>
      </c>
      <c r="F40" s="303">
        <f>SUM(E36:E40)</f>
        <v>1138.5</v>
      </c>
    </row>
    <row r="41" spans="1:7">
      <c r="A41" s="296"/>
      <c r="B41" s="296"/>
      <c r="C41" s="296"/>
      <c r="D41" s="296"/>
    </row>
    <row r="42" spans="1:7">
      <c r="A42" s="17"/>
      <c r="D42" s="294" t="s">
        <v>704</v>
      </c>
      <c r="E42" s="294">
        <f>SUM(E27:E31)</f>
        <v>2090</v>
      </c>
    </row>
    <row r="43" spans="1:7">
      <c r="A43" s="17"/>
      <c r="B43" s="170"/>
      <c r="D43" s="302" t="s">
        <v>703</v>
      </c>
      <c r="E43" s="294">
        <v>462</v>
      </c>
    </row>
    <row r="47" spans="1:7">
      <c r="G47" s="292"/>
    </row>
    <row r="59" spans="7:7">
      <c r="G59" s="292"/>
    </row>
    <row r="64" spans="7:7">
      <c r="G64" s="29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I52" sqref="I52"/>
    </sheetView>
  </sheetViews>
  <sheetFormatPr baseColWidth="10" defaultRowHeight="15" x14ac:dyDescent="0"/>
  <cols>
    <col min="1" max="1" width="10.83203125" style="72"/>
    <col min="2" max="2" width="17.33203125" style="72" customWidth="1"/>
    <col min="3" max="3" width="18.1640625" style="72" customWidth="1"/>
    <col min="4" max="4" width="10.83203125" style="72"/>
    <col min="5" max="5" width="20.1640625" style="72" customWidth="1"/>
    <col min="6" max="14" width="10.83203125" style="72"/>
    <col min="15" max="16" width="10.83203125" style="51"/>
    <col min="17" max="16384" width="10.83203125" style="72"/>
  </cols>
  <sheetData>
    <row r="1" spans="1:7">
      <c r="A1" s="51" t="s">
        <v>677</v>
      </c>
      <c r="B1" s="51" t="s">
        <v>107</v>
      </c>
      <c r="C1" s="51" t="s">
        <v>269</v>
      </c>
      <c r="D1" s="51" t="s">
        <v>568</v>
      </c>
      <c r="E1" s="51" t="s">
        <v>64</v>
      </c>
      <c r="F1" s="51" t="s">
        <v>571</v>
      </c>
      <c r="G1" s="51"/>
    </row>
    <row r="2" spans="1:7">
      <c r="A2" s="72" t="s">
        <v>68</v>
      </c>
      <c r="B2" s="72" t="s">
        <v>109</v>
      </c>
      <c r="C2" s="72">
        <v>54258.296757759999</v>
      </c>
      <c r="D2" s="72">
        <v>46623.226293760003</v>
      </c>
      <c r="E2" s="72">
        <v>2359.07889344262</v>
      </c>
      <c r="F2" s="72">
        <v>4.3478675786210097</v>
      </c>
    </row>
    <row r="3" spans="1:7">
      <c r="A3" s="72" t="s">
        <v>69</v>
      </c>
      <c r="B3" s="72" t="s">
        <v>109</v>
      </c>
      <c r="C3" s="72">
        <v>367.05013120000001</v>
      </c>
      <c r="D3" s="72">
        <v>119.32025386666599</v>
      </c>
      <c r="E3" s="72">
        <v>4.2765957446808498</v>
      </c>
      <c r="F3" s="72">
        <v>1.1651257910463999</v>
      </c>
    </row>
    <row r="4" spans="1:7">
      <c r="A4" s="72" t="s">
        <v>79</v>
      </c>
      <c r="B4" s="72" t="s">
        <v>109</v>
      </c>
      <c r="C4" s="72">
        <v>2520.7709112319999</v>
      </c>
      <c r="D4" s="72">
        <v>1404.20423389866</v>
      </c>
      <c r="E4" s="72">
        <v>10.322033898305</v>
      </c>
      <c r="F4" s="72">
        <v>0.40947925304566002</v>
      </c>
    </row>
    <row r="5" spans="1:7">
      <c r="A5" s="72" t="s">
        <v>412</v>
      </c>
      <c r="B5" s="72" t="s">
        <v>109</v>
      </c>
      <c r="C5" s="72">
        <v>4773.5444331519902</v>
      </c>
      <c r="D5" s="72">
        <v>3075.7036587519901</v>
      </c>
      <c r="E5" s="72">
        <v>4007.8638184245601</v>
      </c>
      <c r="F5" s="72">
        <v>64.432283009484706</v>
      </c>
    </row>
    <row r="6" spans="1:7">
      <c r="A6" s="72" t="s">
        <v>81</v>
      </c>
      <c r="B6" s="72" t="s">
        <v>109</v>
      </c>
      <c r="C6" s="72">
        <v>2053.6842475519902</v>
      </c>
      <c r="D6" s="72">
        <v>2053.6842475519902</v>
      </c>
      <c r="E6" s="72">
        <v>3158.8553459119498</v>
      </c>
      <c r="F6" s="50">
        <v>100</v>
      </c>
    </row>
    <row r="7" spans="1:7">
      <c r="A7" s="72" t="s">
        <v>70</v>
      </c>
      <c r="B7" s="72" t="s">
        <v>109</v>
      </c>
      <c r="C7" s="72">
        <v>5827.9326935039999</v>
      </c>
      <c r="D7" s="72">
        <v>2806.385637504</v>
      </c>
      <c r="E7" s="72">
        <v>42886.458950361302</v>
      </c>
      <c r="F7" s="72">
        <v>48.154050245502702</v>
      </c>
    </row>
    <row r="8" spans="1:7">
      <c r="A8" s="72" t="s">
        <v>82</v>
      </c>
      <c r="B8" s="72" t="s">
        <v>109</v>
      </c>
      <c r="C8" s="72">
        <v>7267.8438920959998</v>
      </c>
      <c r="D8" s="72">
        <v>4913.5634984959997</v>
      </c>
      <c r="E8" s="72">
        <v>1652.7664670658601</v>
      </c>
      <c r="F8" s="72">
        <v>22.7408085754745</v>
      </c>
    </row>
    <row r="9" spans="1:7">
      <c r="A9" s="72" t="s">
        <v>83</v>
      </c>
      <c r="B9" s="72" t="s">
        <v>109</v>
      </c>
      <c r="C9" s="72">
        <v>672.42621631999998</v>
      </c>
      <c r="D9" s="72">
        <v>368.73433791999997</v>
      </c>
      <c r="E9" s="72">
        <v>3775.1161290322498</v>
      </c>
      <c r="F9" s="72">
        <v>54.836401224505998</v>
      </c>
    </row>
    <row r="10" spans="1:7">
      <c r="A10" s="72" t="s">
        <v>84</v>
      </c>
      <c r="B10" s="72" t="s">
        <v>109</v>
      </c>
      <c r="C10" s="72">
        <v>12312.353126399999</v>
      </c>
      <c r="D10" s="72">
        <v>8208.2354175999899</v>
      </c>
      <c r="E10" s="72">
        <v>5568.8631090487197</v>
      </c>
      <c r="F10" s="72">
        <v>45.229884587277098</v>
      </c>
    </row>
    <row r="11" spans="1:7">
      <c r="A11" s="72" t="s">
        <v>385</v>
      </c>
      <c r="B11" s="72" t="s">
        <v>109</v>
      </c>
      <c r="C11" s="72">
        <v>27000.057943807999</v>
      </c>
      <c r="D11" s="72">
        <v>21906.067785407999</v>
      </c>
      <c r="E11" s="72">
        <v>5591.2457912457903</v>
      </c>
      <c r="F11" s="72">
        <v>20.708273304013499</v>
      </c>
    </row>
    <row r="12" spans="1:7">
      <c r="A12" s="72" t="s">
        <v>85</v>
      </c>
      <c r="B12" s="72" t="s">
        <v>109</v>
      </c>
      <c r="C12" s="72">
        <v>3972.8565183999999</v>
      </c>
      <c r="D12" s="72">
        <v>1986.4282592</v>
      </c>
      <c r="E12" s="72">
        <v>598.45833333333303</v>
      </c>
      <c r="F12" s="72">
        <v>15.0636785034047</v>
      </c>
    </row>
    <row r="13" spans="1:7">
      <c r="A13" s="72" t="s">
        <v>86</v>
      </c>
      <c r="B13" s="72" t="s">
        <v>109</v>
      </c>
      <c r="C13" s="72">
        <v>7187.0180096000004</v>
      </c>
      <c r="D13" s="72">
        <v>2994.59083733333</v>
      </c>
      <c r="E13" s="72">
        <v>21</v>
      </c>
      <c r="F13" s="72">
        <v>0.29219350740389699</v>
      </c>
    </row>
    <row r="14" spans="1:7">
      <c r="A14" s="72" t="s">
        <v>277</v>
      </c>
      <c r="B14" s="72" t="s">
        <v>109</v>
      </c>
      <c r="C14" s="72">
        <v>2866.8941055999999</v>
      </c>
      <c r="D14" s="72">
        <v>968.81986559999996</v>
      </c>
      <c r="E14" s="72">
        <v>153.128099209666</v>
      </c>
      <c r="F14" s="72">
        <v>5.3412541087777399</v>
      </c>
    </row>
    <row r="15" spans="1:7">
      <c r="A15" s="72" t="s">
        <v>278</v>
      </c>
      <c r="B15" s="72" t="s">
        <v>109</v>
      </c>
      <c r="C15" s="72">
        <v>14757.607416319999</v>
      </c>
      <c r="D15" s="72">
        <v>11791.9778056533</v>
      </c>
      <c r="E15" s="72">
        <v>5478.8155265180603</v>
      </c>
      <c r="F15" s="72">
        <v>37.125364376200999</v>
      </c>
    </row>
    <row r="16" spans="1:7">
      <c r="A16" s="72" t="s">
        <v>72</v>
      </c>
      <c r="B16" s="72" t="s">
        <v>109</v>
      </c>
      <c r="C16" s="72">
        <v>3662.48128</v>
      </c>
      <c r="D16" s="72">
        <v>610.41354666666598</v>
      </c>
      <c r="E16" s="72">
        <v>26547.135329795299</v>
      </c>
      <c r="F16" s="72">
        <v>16.6666666666666</v>
      </c>
    </row>
    <row r="17" spans="1:6">
      <c r="A17" s="72" t="s">
        <v>88</v>
      </c>
      <c r="B17" s="72" t="s">
        <v>109</v>
      </c>
      <c r="C17" s="72">
        <v>13559.4681024</v>
      </c>
      <c r="D17" s="72">
        <v>10169.6010768</v>
      </c>
      <c r="E17" s="72">
        <v>410084399.90968102</v>
      </c>
      <c r="F17" s="72">
        <v>74.999999999999901</v>
      </c>
    </row>
    <row r="18" spans="1:6">
      <c r="A18" s="72" t="s">
        <v>390</v>
      </c>
      <c r="B18" s="72" t="s">
        <v>109</v>
      </c>
      <c r="C18" s="72">
        <v>19474.776371200001</v>
      </c>
      <c r="D18" s="72">
        <v>19474.776371200001</v>
      </c>
      <c r="E18" s="72">
        <v>292.31707317073102</v>
      </c>
      <c r="F18" s="72">
        <v>1.5010034908694501</v>
      </c>
    </row>
    <row r="19" spans="1:6">
      <c r="A19" s="72" t="s">
        <v>73</v>
      </c>
      <c r="B19" s="72" t="s">
        <v>109</v>
      </c>
      <c r="C19" s="72">
        <v>21634.3678146559</v>
      </c>
      <c r="D19" s="72">
        <v>11002.8351725226</v>
      </c>
      <c r="E19" s="72">
        <v>646.58981233243901</v>
      </c>
      <c r="F19" s="72">
        <v>2.9887159998010802</v>
      </c>
    </row>
    <row r="20" spans="1:6">
      <c r="A20" s="72" t="s">
        <v>89</v>
      </c>
      <c r="B20" s="72" t="s">
        <v>109</v>
      </c>
      <c r="C20" s="72">
        <v>22611.410886400001</v>
      </c>
      <c r="D20" s="72">
        <v>11305.7054432</v>
      </c>
      <c r="E20" s="72">
        <v>4857.1008403361302</v>
      </c>
      <c r="F20" s="72">
        <v>21.480750868392299</v>
      </c>
    </row>
    <row r="21" spans="1:6">
      <c r="A21" s="72" t="s">
        <v>98</v>
      </c>
      <c r="B21" s="72" t="s">
        <v>109</v>
      </c>
      <c r="C21" s="72">
        <v>4681.1001976320003</v>
      </c>
      <c r="D21" s="72">
        <v>4681.1001976319903</v>
      </c>
      <c r="E21" s="72">
        <v>162347742.01878899</v>
      </c>
      <c r="F21" s="50">
        <v>99.999999999999901</v>
      </c>
    </row>
    <row r="22" spans="1:6">
      <c r="A22" s="72" t="s">
        <v>280</v>
      </c>
      <c r="B22" s="72" t="s">
        <v>109</v>
      </c>
      <c r="C22" s="72">
        <v>4872.5223214079997</v>
      </c>
      <c r="D22" s="72">
        <v>2609.6702926080002</v>
      </c>
      <c r="E22" s="72">
        <v>47.534246575342401</v>
      </c>
      <c r="F22" s="72">
        <v>0.97555728716716505</v>
      </c>
    </row>
    <row r="23" spans="1:6">
      <c r="A23" s="72" t="s">
        <v>75</v>
      </c>
      <c r="B23" s="72" t="s">
        <v>109</v>
      </c>
      <c r="C23" s="72">
        <v>6038.5708139519902</v>
      </c>
      <c r="D23" s="72">
        <v>3047.5444352853301</v>
      </c>
      <c r="E23" s="72">
        <v>718.52307692307602</v>
      </c>
      <c r="F23" s="72">
        <v>11.8988929510099</v>
      </c>
    </row>
    <row r="24" spans="1:6">
      <c r="A24" s="72" t="s">
        <v>282</v>
      </c>
      <c r="B24" s="72" t="s">
        <v>109</v>
      </c>
      <c r="C24" s="72">
        <v>3518.5377456639999</v>
      </c>
      <c r="D24" s="72">
        <v>2933.0754096639998</v>
      </c>
      <c r="E24" s="72">
        <v>1014.125</v>
      </c>
      <c r="F24" s="72">
        <v>28.8223424986626</v>
      </c>
    </row>
    <row r="25" spans="1:6">
      <c r="A25" s="72" t="s">
        <v>96</v>
      </c>
      <c r="B25" s="72" t="s">
        <v>109</v>
      </c>
      <c r="C25" s="72">
        <v>8621.5344000000005</v>
      </c>
      <c r="D25" s="72">
        <v>5747.6895999999997</v>
      </c>
      <c r="E25" s="72">
        <v>197386018.70715299</v>
      </c>
      <c r="F25" s="72">
        <v>66.6666666666666</v>
      </c>
    </row>
    <row r="26" spans="1:6">
      <c r="A26" s="72" t="s">
        <v>281</v>
      </c>
      <c r="B26" s="72" t="s">
        <v>109</v>
      </c>
      <c r="C26" s="72">
        <v>2029.068096</v>
      </c>
      <c r="D26" s="72">
        <v>338.17801600000001</v>
      </c>
      <c r="E26" s="72">
        <v>183.74603174603101</v>
      </c>
      <c r="F26" s="72">
        <v>9.0556858149935504</v>
      </c>
    </row>
    <row r="27" spans="1:6">
      <c r="A27" s="72" t="s">
        <v>99</v>
      </c>
      <c r="B27" s="72" t="s">
        <v>109</v>
      </c>
      <c r="C27" s="72">
        <v>104170.03023936</v>
      </c>
      <c r="D27" s="72">
        <v>101160.91423296</v>
      </c>
      <c r="E27" s="72">
        <v>77852.2872158299</v>
      </c>
      <c r="F27" s="72">
        <v>74.735782486519696</v>
      </c>
    </row>
    <row r="28" spans="1:6">
      <c r="A28" s="72" t="s">
        <v>91</v>
      </c>
      <c r="B28" s="72" t="s">
        <v>109</v>
      </c>
      <c r="C28" s="72">
        <v>7316.9425279999996</v>
      </c>
      <c r="D28" s="72">
        <v>5487.7068959999997</v>
      </c>
      <c r="E28" s="72">
        <v>7022.4</v>
      </c>
      <c r="F28" s="72">
        <v>74.999999999999901</v>
      </c>
    </row>
    <row r="29" spans="1:6">
      <c r="A29" s="72" t="s">
        <v>97</v>
      </c>
      <c r="B29" s="72" t="s">
        <v>109</v>
      </c>
      <c r="C29" s="72">
        <v>1518.459392</v>
      </c>
      <c r="D29" s="72">
        <v>885.76797866666595</v>
      </c>
      <c r="E29" s="72">
        <v>487.32558139534802</v>
      </c>
      <c r="F29" s="72">
        <v>32.0934220541439</v>
      </c>
    </row>
    <row r="30" spans="1:6">
      <c r="A30" s="72" t="s">
        <v>77</v>
      </c>
      <c r="B30" s="72" t="s">
        <v>109</v>
      </c>
      <c r="C30" s="72">
        <v>958.23342335999905</v>
      </c>
      <c r="D30" s="72">
        <v>958.23342335999996</v>
      </c>
      <c r="E30" s="72">
        <v>10249.2902117916</v>
      </c>
      <c r="F30" s="72">
        <v>100</v>
      </c>
    </row>
    <row r="31" spans="1:6">
      <c r="A31" s="72" t="s">
        <v>397</v>
      </c>
      <c r="B31" s="72" t="s">
        <v>109</v>
      </c>
      <c r="C31" s="72">
        <v>2911.27161599999</v>
      </c>
      <c r="D31" s="72">
        <v>2668.6656480000001</v>
      </c>
      <c r="E31" s="72">
        <v>2110.6153846153802</v>
      </c>
      <c r="F31" s="72">
        <v>72.498057996914298</v>
      </c>
    </row>
    <row r="32" spans="1:6">
      <c r="A32" s="72" t="s">
        <v>93</v>
      </c>
      <c r="B32" s="72" t="s">
        <v>109</v>
      </c>
      <c r="C32" s="72">
        <v>2582.0386090239999</v>
      </c>
      <c r="D32" s="72">
        <v>1904.7914623573299</v>
      </c>
      <c r="E32" s="72">
        <v>493.62318840579701</v>
      </c>
      <c r="F32" s="72">
        <v>19.117575805436299</v>
      </c>
    </row>
    <row r="33" spans="1:8">
      <c r="A33" s="72" t="s">
        <v>78</v>
      </c>
      <c r="B33" s="72" t="s">
        <v>109</v>
      </c>
      <c r="C33" s="72">
        <v>11180.0957020159</v>
      </c>
      <c r="D33" s="72">
        <v>4957.6202076159898</v>
      </c>
      <c r="E33" s="72">
        <v>1483.1074380165201</v>
      </c>
      <c r="F33" s="72">
        <v>13.2656059263347</v>
      </c>
    </row>
    <row r="34" spans="1:8">
      <c r="A34" s="72" t="s">
        <v>95</v>
      </c>
      <c r="B34" s="72" t="s">
        <v>109</v>
      </c>
      <c r="C34" s="72">
        <v>80086.489012479899</v>
      </c>
      <c r="D34" s="72">
        <v>15916.355006399999</v>
      </c>
      <c r="E34" s="72">
        <v>520776732.27537102</v>
      </c>
      <c r="F34" s="72">
        <v>19.873957770729199</v>
      </c>
    </row>
    <row r="35" spans="1:8">
      <c r="A35" s="72" t="s">
        <v>128</v>
      </c>
      <c r="B35" s="72" t="s">
        <v>109</v>
      </c>
      <c r="C35" s="72">
        <v>4056.06064100614</v>
      </c>
      <c r="D35" s="72">
        <v>0</v>
      </c>
      <c r="E35" s="72">
        <v>0</v>
      </c>
      <c r="F35" s="72">
        <v>0</v>
      </c>
    </row>
    <row r="36" spans="1:8">
      <c r="A36" s="72" t="s">
        <v>133</v>
      </c>
      <c r="B36" s="72" t="s">
        <v>109</v>
      </c>
      <c r="C36" s="72">
        <v>55299.883376562299</v>
      </c>
      <c r="D36" s="72">
        <v>0</v>
      </c>
      <c r="E36" s="72">
        <v>0</v>
      </c>
      <c r="F36" s="72">
        <v>0</v>
      </c>
    </row>
    <row r="37" spans="1:8">
      <c r="A37" s="72" t="s">
        <v>170</v>
      </c>
      <c r="B37" s="72" t="s">
        <v>109</v>
      </c>
      <c r="C37" s="72">
        <v>1593.3823127706701</v>
      </c>
      <c r="D37" s="72">
        <v>0</v>
      </c>
      <c r="E37" s="72">
        <v>0</v>
      </c>
      <c r="F37" s="72">
        <v>0</v>
      </c>
    </row>
    <row r="38" spans="1:8">
      <c r="A38" s="72" t="s">
        <v>183</v>
      </c>
      <c r="B38" s="72" t="s">
        <v>109</v>
      </c>
      <c r="C38" s="72">
        <v>5995.7877545206902</v>
      </c>
      <c r="D38" s="72">
        <v>0</v>
      </c>
      <c r="E38" s="72">
        <v>0</v>
      </c>
      <c r="F38" s="72">
        <v>0</v>
      </c>
    </row>
    <row r="39" spans="1:8">
      <c r="A39" s="72" t="s">
        <v>186</v>
      </c>
      <c r="B39" s="72" t="s">
        <v>109</v>
      </c>
      <c r="C39" s="72">
        <v>1650.2888239410499</v>
      </c>
      <c r="D39" s="72">
        <v>0</v>
      </c>
      <c r="E39" s="72">
        <v>0</v>
      </c>
      <c r="F39" s="72">
        <v>0</v>
      </c>
    </row>
    <row r="40" spans="1:8">
      <c r="A40" s="72" t="s">
        <v>191</v>
      </c>
      <c r="B40" s="72" t="s">
        <v>109</v>
      </c>
      <c r="C40" s="72">
        <v>3906.06292673497</v>
      </c>
      <c r="D40" s="72">
        <v>0</v>
      </c>
      <c r="E40" s="72">
        <v>0</v>
      </c>
      <c r="F40" s="72">
        <v>0</v>
      </c>
    </row>
    <row r="41" spans="1:8">
      <c r="A41" s="72" t="s">
        <v>193</v>
      </c>
      <c r="B41" s="72" t="s">
        <v>109</v>
      </c>
      <c r="C41" s="72">
        <v>10243.172010668601</v>
      </c>
      <c r="D41" s="72">
        <v>0</v>
      </c>
      <c r="E41" s="72">
        <v>0</v>
      </c>
      <c r="F41" s="72">
        <v>0</v>
      </c>
    </row>
    <row r="42" spans="1:8">
      <c r="A42" s="72" t="s">
        <v>196</v>
      </c>
      <c r="B42" s="72" t="s">
        <v>109</v>
      </c>
      <c r="C42" s="72">
        <v>380.19436342280602</v>
      </c>
      <c r="D42" s="72">
        <v>0</v>
      </c>
      <c r="E42" s="72">
        <v>0</v>
      </c>
      <c r="F42" s="72">
        <v>0</v>
      </c>
    </row>
    <row r="43" spans="1:8">
      <c r="A43" s="72" t="s">
        <v>205</v>
      </c>
      <c r="B43" s="72" t="s">
        <v>109</v>
      </c>
      <c r="C43" s="72">
        <v>97169.005953649495</v>
      </c>
      <c r="D43" s="72">
        <v>0</v>
      </c>
      <c r="E43" s="72">
        <v>0</v>
      </c>
      <c r="F43" s="72">
        <v>0</v>
      </c>
    </row>
    <row r="44" spans="1:8">
      <c r="A44" s="72" t="s">
        <v>206</v>
      </c>
      <c r="B44" s="72" t="s">
        <v>109</v>
      </c>
      <c r="C44" s="72">
        <v>1537.9475217167701</v>
      </c>
      <c r="D44" s="72">
        <v>0</v>
      </c>
      <c r="E44" s="72">
        <v>0</v>
      </c>
      <c r="F44" s="72">
        <v>0</v>
      </c>
    </row>
    <row r="45" spans="1:8">
      <c r="A45" s="72" t="s">
        <v>219</v>
      </c>
      <c r="B45" s="72" t="s">
        <v>109</v>
      </c>
      <c r="C45" s="72">
        <v>4837.0534494824096</v>
      </c>
      <c r="D45" s="72">
        <v>0</v>
      </c>
      <c r="E45" s="72">
        <v>0</v>
      </c>
      <c r="F45" s="72">
        <v>0</v>
      </c>
    </row>
    <row r="46" spans="1:8">
      <c r="A46" s="72" t="s">
        <v>678</v>
      </c>
      <c r="B46" s="72" t="s">
        <v>109</v>
      </c>
      <c r="C46" s="72">
        <v>5676.9935543572401</v>
      </c>
      <c r="D46" s="72">
        <v>0</v>
      </c>
      <c r="E46" s="72">
        <v>0</v>
      </c>
      <c r="F46" s="72">
        <v>0</v>
      </c>
    </row>
    <row r="47" spans="1:8">
      <c r="A47" s="72" t="s">
        <v>679</v>
      </c>
      <c r="B47" s="72" t="s">
        <v>109</v>
      </c>
      <c r="C47" s="72">
        <v>9625.0495617489796</v>
      </c>
      <c r="D47" s="72">
        <v>0</v>
      </c>
      <c r="E47" s="72">
        <v>0</v>
      </c>
      <c r="F47" s="72">
        <v>0</v>
      </c>
    </row>
    <row r="48" spans="1:8">
      <c r="G48" s="72" t="s">
        <v>712</v>
      </c>
      <c r="H48" s="72" t="s">
        <v>710</v>
      </c>
    </row>
    <row r="49" spans="1:16">
      <c r="A49" s="51" t="s">
        <v>688</v>
      </c>
      <c r="C49" s="72">
        <f>SUM(C2:C47)</f>
        <v>669236.61720507778</v>
      </c>
      <c r="D49" s="72">
        <f>SUM(D2:D47)</f>
        <v>315081.58654948242</v>
      </c>
      <c r="E49" s="72">
        <f>SUM(D2:D47)</f>
        <v>315081.58654948242</v>
      </c>
      <c r="G49" s="72">
        <f>D49/C49</f>
        <v>0.47080745202698654</v>
      </c>
      <c r="H49" s="51">
        <f>E49/C49</f>
        <v>0.47080745202698654</v>
      </c>
    </row>
    <row r="51" spans="1:16">
      <c r="A51" s="51" t="s">
        <v>711</v>
      </c>
      <c r="C51" s="72">
        <v>610544</v>
      </c>
      <c r="D51" s="72">
        <v>333855</v>
      </c>
      <c r="E51" s="188">
        <v>337821</v>
      </c>
      <c r="G51" s="72">
        <f>D51/C51</f>
        <v>0.54681562671977779</v>
      </c>
      <c r="H51" s="72">
        <f>E51/C51</f>
        <v>0.55331147304698758</v>
      </c>
    </row>
    <row r="52" spans="1:16">
      <c r="H52" s="51"/>
      <c r="I52" s="51"/>
      <c r="O52" s="72"/>
      <c r="P52" s="72"/>
    </row>
    <row r="53" spans="1:16">
      <c r="A53" s="51" t="s">
        <v>674</v>
      </c>
      <c r="C53" s="50">
        <f>C51/C49</f>
        <v>0.91229915444526211</v>
      </c>
      <c r="D53" s="72">
        <f>D49/D51</f>
        <v>0.94376776309919708</v>
      </c>
      <c r="E53" s="72">
        <f>E51/E49</f>
        <v>1.0721699217638871</v>
      </c>
      <c r="H53" s="51"/>
      <c r="I53" s="51"/>
      <c r="O53" s="72"/>
      <c r="P53" s="72"/>
    </row>
    <row r="54" spans="1:16">
      <c r="H54" s="51"/>
      <c r="I54" s="51"/>
      <c r="O54" s="72"/>
      <c r="P54" s="72"/>
    </row>
    <row r="55" spans="1:16">
      <c r="H55" s="51"/>
      <c r="I55" s="51"/>
      <c r="O55" s="72"/>
      <c r="P55" s="72"/>
    </row>
    <row r="56" spans="1:16">
      <c r="H56" s="51"/>
      <c r="I56" s="51"/>
      <c r="O56" s="72"/>
      <c r="P56" s="72"/>
    </row>
    <row r="57" spans="1:16">
      <c r="H57" s="51"/>
      <c r="I57" s="51"/>
      <c r="O57" s="72"/>
      <c r="P57" s="72"/>
    </row>
    <row r="58" spans="1:16">
      <c r="H58" s="51"/>
      <c r="I58" s="51"/>
      <c r="O58" s="72"/>
      <c r="P58" s="72"/>
    </row>
    <row r="59" spans="1:16">
      <c r="H59" s="51"/>
      <c r="I59" s="51"/>
      <c r="O59" s="72"/>
      <c r="P59" s="72"/>
    </row>
    <row r="60" spans="1:16">
      <c r="H60" s="51"/>
      <c r="I60" s="51"/>
      <c r="O60" s="72"/>
      <c r="P60" s="72"/>
    </row>
    <row r="61" spans="1:16">
      <c r="H61" s="51"/>
      <c r="I61" s="51"/>
      <c r="O61" s="72"/>
      <c r="P61" s="72"/>
    </row>
    <row r="62" spans="1:16">
      <c r="H62" s="51"/>
      <c r="I62" s="51"/>
      <c r="O62" s="72"/>
      <c r="P62" s="72"/>
    </row>
    <row r="63" spans="1:16">
      <c r="H63" s="51"/>
      <c r="I63" s="51"/>
      <c r="O63" s="72"/>
      <c r="P63" s="72"/>
    </row>
    <row r="64" spans="1:16">
      <c r="H64" s="51"/>
      <c r="I64" s="51"/>
      <c r="O64" s="72"/>
      <c r="P64" s="72"/>
    </row>
    <row r="65" spans="8:16">
      <c r="H65" s="51"/>
      <c r="I65" s="51"/>
      <c r="O65" s="72"/>
      <c r="P65" s="72"/>
    </row>
    <row r="66" spans="8:16">
      <c r="H66" s="51"/>
      <c r="I66" s="51"/>
      <c r="O66" s="72"/>
      <c r="P66" s="7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97" t="s">
        <v>42</v>
      </c>
      <c r="N14" s="4"/>
    </row>
    <row r="15" spans="1:26">
      <c r="A15" s="19"/>
      <c r="B15" s="19"/>
      <c r="C15" s="15" t="s">
        <v>35</v>
      </c>
      <c r="D15" s="19"/>
      <c r="E15" s="19"/>
      <c r="F15" s="19"/>
      <c r="G15" s="19"/>
      <c r="H15" s="19"/>
      <c r="I15" s="4"/>
      <c r="J15" s="4"/>
      <c r="K15" s="4"/>
      <c r="L15" s="4"/>
      <c r="M15" s="198"/>
      <c r="N15" s="4"/>
    </row>
    <row r="16" spans="1:26">
      <c r="A16" s="4"/>
      <c r="B16" s="17"/>
      <c r="C16" s="15" t="s">
        <v>36</v>
      </c>
      <c r="D16" s="17"/>
      <c r="E16" s="17"/>
      <c r="F16" s="17"/>
      <c r="G16" s="17"/>
      <c r="H16" s="17"/>
      <c r="I16" s="4"/>
      <c r="J16" s="4"/>
      <c r="K16" s="4"/>
      <c r="L16" s="4"/>
      <c r="M16" s="198"/>
      <c r="N16" s="4"/>
    </row>
    <row r="17" spans="1:14">
      <c r="A17" s="17"/>
      <c r="B17" s="17"/>
      <c r="C17" s="20" t="s">
        <v>37</v>
      </c>
      <c r="D17" s="17"/>
      <c r="E17" s="17"/>
      <c r="F17" s="17"/>
      <c r="G17" s="21"/>
      <c r="H17" s="17"/>
      <c r="I17" s="4"/>
      <c r="J17" s="4"/>
      <c r="K17" s="4"/>
      <c r="L17" s="22"/>
      <c r="M17" s="198"/>
      <c r="N17" s="22"/>
    </row>
    <row r="18" spans="1:14">
      <c r="A18" s="17"/>
      <c r="B18" s="17"/>
      <c r="C18" s="8" t="s">
        <v>38</v>
      </c>
      <c r="D18" s="17"/>
      <c r="E18" s="17"/>
      <c r="F18" s="17"/>
      <c r="G18" s="17"/>
      <c r="H18" s="17"/>
      <c r="I18" s="4"/>
      <c r="J18" s="4"/>
      <c r="K18" s="4"/>
      <c r="L18" s="22"/>
      <c r="M18" s="198"/>
      <c r="N18" s="22"/>
    </row>
    <row r="19" spans="1:14">
      <c r="A19" s="17"/>
      <c r="B19" s="17"/>
      <c r="C19" s="20" t="s">
        <v>39</v>
      </c>
      <c r="D19" s="17"/>
      <c r="E19" s="17"/>
      <c r="F19" s="17"/>
      <c r="G19" s="17"/>
      <c r="H19" s="17"/>
      <c r="I19" s="4"/>
      <c r="J19" s="4"/>
      <c r="K19" s="4"/>
      <c r="L19" s="22"/>
      <c r="M19" s="198"/>
      <c r="N19" s="22"/>
    </row>
    <row r="20" spans="1:14">
      <c r="A20" s="17"/>
      <c r="B20" s="17"/>
      <c r="C20" s="21"/>
      <c r="D20" s="17"/>
      <c r="E20" s="17"/>
      <c r="F20" s="17"/>
      <c r="G20" s="17"/>
      <c r="H20" s="17"/>
      <c r="I20" s="4"/>
      <c r="J20" s="4"/>
      <c r="K20" s="4"/>
      <c r="L20" s="4"/>
      <c r="M20" s="199"/>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268</v>
      </c>
      <c r="L3" s="42" t="s">
        <v>269</v>
      </c>
      <c r="M3" s="42" t="s">
        <v>271</v>
      </c>
      <c r="N3" s="45" t="s">
        <v>272</v>
      </c>
      <c r="P3" s="45" t="s">
        <v>269</v>
      </c>
    </row>
    <row r="4" spans="1:16">
      <c r="A4" s="35"/>
      <c r="B4" s="36"/>
      <c r="C4" s="36"/>
      <c r="D4" s="36"/>
      <c r="E4" s="37"/>
      <c r="F4" s="36"/>
      <c r="G4" s="36"/>
      <c r="H4" s="36"/>
      <c r="I4" s="37"/>
      <c r="L4" s="43" t="s">
        <v>270</v>
      </c>
      <c r="M4" s="44" t="s">
        <v>273</v>
      </c>
      <c r="N4" s="46"/>
      <c r="O4" t="s">
        <v>18</v>
      </c>
      <c r="P4" s="46"/>
    </row>
    <row r="5" spans="1:16">
      <c r="A5" s="33" t="s">
        <v>24</v>
      </c>
      <c r="B5" s="38" t="s">
        <v>103</v>
      </c>
      <c r="C5" s="32" t="s">
        <v>264</v>
      </c>
      <c r="D5" s="38" t="s">
        <v>18</v>
      </c>
      <c r="E5" s="34" t="s">
        <v>265</v>
      </c>
      <c r="F5" s="38" t="s">
        <v>103</v>
      </c>
      <c r="G5" s="32" t="s">
        <v>266</v>
      </c>
      <c r="H5" s="38" t="s">
        <v>18</v>
      </c>
      <c r="I5" s="34" t="s">
        <v>267</v>
      </c>
      <c r="L5" s="44"/>
      <c r="M5" s="43" t="s">
        <v>19</v>
      </c>
      <c r="N5" s="46"/>
      <c r="P5" s="46"/>
    </row>
    <row r="6" spans="1:16">
      <c r="A6" s="39"/>
      <c r="B6" s="40"/>
      <c r="C6" s="40"/>
      <c r="D6" s="40"/>
      <c r="E6" s="41"/>
      <c r="F6" s="40"/>
      <c r="G6" s="40"/>
      <c r="H6" s="40"/>
      <c r="I6" s="41"/>
      <c r="L6" s="44"/>
      <c r="M6" s="43" t="s">
        <v>274</v>
      </c>
      <c r="N6" s="46"/>
      <c r="P6" s="46"/>
    </row>
    <row r="7" spans="1:16">
      <c r="L7" s="44"/>
      <c r="M7" s="43" t="s">
        <v>19</v>
      </c>
      <c r="N7" s="46"/>
      <c r="P7" s="46"/>
    </row>
    <row r="8" spans="1:16">
      <c r="I8" s="30" t="s">
        <v>283</v>
      </c>
      <c r="L8" s="44"/>
      <c r="M8" s="43" t="s">
        <v>19</v>
      </c>
      <c r="N8" s="46"/>
      <c r="P8" s="46"/>
    </row>
    <row r="9" spans="1:16">
      <c r="I9" s="30" t="s">
        <v>285</v>
      </c>
      <c r="L9" s="44"/>
      <c r="M9" s="43" t="s">
        <v>19</v>
      </c>
      <c r="N9" s="46"/>
      <c r="P9" s="46"/>
    </row>
    <row r="10" spans="1:16">
      <c r="I10" s="30" t="s">
        <v>284</v>
      </c>
      <c r="L10" s="44"/>
      <c r="M10" s="43" t="s">
        <v>275</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53" t="s">
        <v>286</v>
      </c>
      <c r="M17" s="53"/>
      <c r="N17" s="53"/>
    </row>
    <row r="18" spans="3:14">
      <c r="C18" s="29"/>
      <c r="L18" s="53" t="s">
        <v>287</v>
      </c>
      <c r="M18" s="53"/>
      <c r="N18" s="53"/>
    </row>
    <row r="19" spans="3:14">
      <c r="C19" s="29"/>
      <c r="L19" s="54" t="s">
        <v>288</v>
      </c>
      <c r="M19" s="54"/>
      <c r="N19" s="54"/>
    </row>
    <row r="20" spans="3:14">
      <c r="C20" s="29"/>
      <c r="L20" s="53" t="s">
        <v>289</v>
      </c>
      <c r="M20" s="53"/>
      <c r="N20" s="53"/>
    </row>
    <row r="21" spans="3:14">
      <c r="C21" s="29"/>
      <c r="L21" s="53" t="s">
        <v>290</v>
      </c>
      <c r="M21" s="53"/>
      <c r="N21" s="53"/>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E36" workbookViewId="0">
      <selection activeCell="Z46" sqref="Z46:AA48"/>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252" t="s">
        <v>296</v>
      </c>
      <c r="B1" s="253"/>
      <c r="C1" s="253"/>
      <c r="D1" s="56"/>
      <c r="E1" s="56"/>
      <c r="F1" s="56"/>
      <c r="G1" s="56"/>
      <c r="H1" s="56"/>
      <c r="I1" s="56"/>
      <c r="J1" s="56"/>
      <c r="K1" s="56"/>
      <c r="L1" s="56"/>
      <c r="M1" s="56"/>
      <c r="N1" s="56"/>
      <c r="O1" s="56"/>
      <c r="P1" s="56"/>
      <c r="Q1" s="56"/>
      <c r="R1" s="56"/>
      <c r="S1" s="56"/>
      <c r="T1" s="56"/>
      <c r="U1" s="56"/>
      <c r="V1" s="56"/>
      <c r="W1" s="56"/>
      <c r="X1" s="56"/>
      <c r="Y1" s="56"/>
      <c r="Z1" s="56"/>
      <c r="AA1" s="56"/>
      <c r="AB1" s="56"/>
      <c r="AC1" s="57"/>
    </row>
    <row r="2" spans="1:29">
      <c r="A2" s="58"/>
      <c r="B2" s="4"/>
      <c r="C2" s="4"/>
      <c r="D2" s="4"/>
      <c r="E2" s="4"/>
      <c r="F2" s="4"/>
      <c r="G2" s="4"/>
      <c r="H2" s="4"/>
      <c r="I2" s="4"/>
      <c r="J2" s="4"/>
      <c r="K2" s="4"/>
      <c r="L2" s="4"/>
      <c r="M2" s="4"/>
      <c r="N2" s="4"/>
      <c r="O2" s="4"/>
      <c r="P2" s="4"/>
      <c r="Q2" s="4"/>
      <c r="R2" s="4"/>
      <c r="S2" s="4"/>
      <c r="T2" s="4"/>
      <c r="U2" s="4"/>
      <c r="V2" s="4"/>
      <c r="W2" s="4"/>
      <c r="X2" s="4"/>
      <c r="Y2" s="4"/>
      <c r="Z2" s="4"/>
      <c r="AA2" s="4"/>
      <c r="AB2" s="4"/>
      <c r="AC2" s="59"/>
    </row>
    <row r="3" spans="1:29" ht="15" customHeight="1">
      <c r="A3" s="58"/>
      <c r="B3" s="220" t="s">
        <v>291</v>
      </c>
      <c r="C3" s="222"/>
      <c r="D3" s="4"/>
      <c r="E3" s="246" t="s">
        <v>292</v>
      </c>
      <c r="F3" s="258"/>
      <c r="G3" s="4"/>
      <c r="H3" s="220" t="s">
        <v>297</v>
      </c>
      <c r="I3" s="222"/>
      <c r="J3" s="4"/>
      <c r="K3" s="220" t="s">
        <v>298</v>
      </c>
      <c r="L3" s="222"/>
      <c r="M3" s="4"/>
      <c r="N3" s="246" t="s">
        <v>299</v>
      </c>
      <c r="O3" s="258"/>
      <c r="P3" s="4"/>
      <c r="Q3" s="246" t="s">
        <v>300</v>
      </c>
      <c r="R3" s="258"/>
      <c r="S3" s="4"/>
      <c r="T3" s="214" t="s">
        <v>302</v>
      </c>
      <c r="U3" s="275"/>
      <c r="V3" s="275"/>
      <c r="W3" s="4"/>
      <c r="X3" s="276" t="s">
        <v>353</v>
      </c>
      <c r="Y3" s="277"/>
      <c r="Z3" s="4"/>
      <c r="AA3" s="276" t="s">
        <v>304</v>
      </c>
      <c r="AB3" s="277"/>
      <c r="AC3" s="59"/>
    </row>
    <row r="4" spans="1:29" ht="15" customHeight="1">
      <c r="A4" s="60" t="s">
        <v>294</v>
      </c>
      <c r="B4" s="223"/>
      <c r="C4" s="225"/>
      <c r="D4" s="55"/>
      <c r="E4" s="261"/>
      <c r="F4" s="248"/>
      <c r="G4" s="55"/>
      <c r="H4" s="223"/>
      <c r="I4" s="225"/>
      <c r="J4" s="55"/>
      <c r="K4" s="223"/>
      <c r="L4" s="225"/>
      <c r="M4" s="55"/>
      <c r="N4" s="261"/>
      <c r="O4" s="248"/>
      <c r="P4" s="55"/>
      <c r="Q4" s="261"/>
      <c r="R4" s="248"/>
      <c r="S4" s="55"/>
      <c r="T4" s="214"/>
      <c r="U4" s="275"/>
      <c r="V4" s="275"/>
      <c r="W4" s="55"/>
      <c r="X4" s="278"/>
      <c r="Y4" s="279"/>
      <c r="Z4" s="55"/>
      <c r="AA4" s="278"/>
      <c r="AB4" s="279"/>
      <c r="AC4" s="59"/>
    </row>
    <row r="5" spans="1:29">
      <c r="A5" s="58"/>
      <c r="B5" s="4"/>
      <c r="C5" s="4"/>
      <c r="D5" s="4"/>
      <c r="E5" s="4"/>
      <c r="F5" s="4"/>
      <c r="G5" s="4"/>
      <c r="H5" s="4"/>
      <c r="I5" s="4"/>
      <c r="J5" s="4"/>
      <c r="K5" s="4"/>
      <c r="L5" s="4"/>
      <c r="M5" s="4"/>
      <c r="N5" s="4"/>
      <c r="O5" s="4"/>
      <c r="P5" s="4"/>
      <c r="Q5" s="4"/>
      <c r="R5" s="4"/>
      <c r="S5" s="4"/>
      <c r="T5" s="4"/>
      <c r="U5" s="4"/>
      <c r="V5" s="4"/>
      <c r="W5" s="4"/>
      <c r="X5" s="4"/>
      <c r="Y5" s="4"/>
      <c r="Z5" s="4"/>
      <c r="AA5" s="4"/>
      <c r="AB5" s="4"/>
      <c r="AC5" s="59"/>
    </row>
    <row r="6" spans="1:29" ht="15" customHeight="1">
      <c r="A6" s="58"/>
      <c r="B6" s="4"/>
      <c r="C6" s="4"/>
      <c r="D6" s="4"/>
      <c r="E6" s="203" t="s">
        <v>293</v>
      </c>
      <c r="F6" s="204"/>
      <c r="G6" s="4"/>
      <c r="H6" s="4"/>
      <c r="I6" s="4"/>
      <c r="J6" s="4"/>
      <c r="K6" s="4"/>
      <c r="L6" s="4"/>
      <c r="M6" s="4"/>
      <c r="N6" s="4"/>
      <c r="O6" s="4"/>
      <c r="P6" s="4"/>
      <c r="Q6" s="203" t="s">
        <v>301</v>
      </c>
      <c r="R6" s="204"/>
      <c r="S6" s="4"/>
      <c r="T6" s="234" t="s">
        <v>352</v>
      </c>
      <c r="U6" s="234"/>
      <c r="V6" s="234"/>
      <c r="W6" s="4"/>
      <c r="X6" s="4"/>
      <c r="Y6" s="4"/>
      <c r="Z6" s="4"/>
      <c r="AA6" s="4"/>
      <c r="AB6" s="4"/>
      <c r="AC6" s="59"/>
    </row>
    <row r="7" spans="1:29" ht="15" customHeight="1">
      <c r="A7" s="60" t="s">
        <v>295</v>
      </c>
      <c r="B7" s="55"/>
      <c r="C7" s="55"/>
      <c r="D7" s="55"/>
      <c r="E7" s="235"/>
      <c r="F7" s="237"/>
      <c r="G7" s="55"/>
      <c r="H7" s="55"/>
      <c r="I7" s="55"/>
      <c r="J7" s="55"/>
      <c r="K7" s="55"/>
      <c r="L7" s="55"/>
      <c r="M7" s="55"/>
      <c r="N7" s="55"/>
      <c r="O7" s="55"/>
      <c r="P7" s="55"/>
      <c r="Q7" s="205"/>
      <c r="R7" s="206"/>
      <c r="S7" s="55"/>
      <c r="T7" s="234"/>
      <c r="U7" s="234"/>
      <c r="V7" s="234"/>
      <c r="W7" s="4"/>
      <c r="X7" s="4"/>
      <c r="Y7" s="4"/>
      <c r="Z7" s="4"/>
      <c r="AA7" s="4"/>
      <c r="AB7" s="4"/>
      <c r="AC7" s="59"/>
    </row>
    <row r="8" spans="1:29" ht="16" thickBot="1">
      <c r="A8" s="58"/>
      <c r="B8" s="4"/>
      <c r="C8" s="4"/>
      <c r="D8" s="4"/>
      <c r="E8" s="4"/>
      <c r="F8" s="4"/>
      <c r="G8" s="4"/>
      <c r="H8" s="4"/>
      <c r="I8" s="4"/>
      <c r="J8" s="4"/>
      <c r="K8" s="4"/>
      <c r="L8" s="4"/>
      <c r="M8" s="4"/>
      <c r="N8" s="4"/>
      <c r="O8" s="4"/>
      <c r="P8" s="4"/>
      <c r="Q8" s="205"/>
      <c r="R8" s="206"/>
      <c r="S8" s="4"/>
      <c r="T8" s="234"/>
      <c r="U8" s="234"/>
      <c r="V8" s="234"/>
      <c r="W8" s="4"/>
      <c r="X8" s="4"/>
      <c r="Y8" s="4"/>
      <c r="Z8" s="4"/>
      <c r="AA8" s="4"/>
      <c r="AB8" s="4"/>
      <c r="AC8" s="59"/>
    </row>
    <row r="9" spans="1:29">
      <c r="A9" s="58"/>
      <c r="B9" s="91" t="s">
        <v>362</v>
      </c>
      <c r="C9" s="77"/>
      <c r="D9" s="77"/>
      <c r="E9" s="77"/>
      <c r="F9" s="77"/>
      <c r="G9" s="77"/>
      <c r="H9" s="77"/>
      <c r="I9" s="77"/>
      <c r="J9" s="77"/>
      <c r="K9" s="77"/>
      <c r="L9" s="78"/>
      <c r="M9" s="4"/>
      <c r="N9" s="4"/>
      <c r="O9" s="4"/>
      <c r="P9" s="4"/>
      <c r="Q9" s="205"/>
      <c r="R9" s="206"/>
      <c r="S9" s="4"/>
      <c r="T9" s="234"/>
      <c r="U9" s="234"/>
      <c r="V9" s="234"/>
      <c r="W9" s="4"/>
      <c r="X9" s="4"/>
      <c r="Y9" s="4"/>
      <c r="Z9" s="4"/>
      <c r="AA9" s="4"/>
      <c r="AB9" s="4"/>
      <c r="AC9" s="59"/>
    </row>
    <row r="10" spans="1:29">
      <c r="A10" s="58"/>
      <c r="B10" s="92"/>
      <c r="C10" s="76"/>
      <c r="D10" s="76"/>
      <c r="E10" s="76"/>
      <c r="F10" s="76"/>
      <c r="G10" s="76"/>
      <c r="H10" s="76"/>
      <c r="I10" s="76"/>
      <c r="J10" s="76"/>
      <c r="K10" s="76"/>
      <c r="L10" s="79"/>
      <c r="M10" s="4"/>
      <c r="N10" s="4"/>
      <c r="O10" s="4"/>
      <c r="P10" s="4"/>
      <c r="Q10" s="205"/>
      <c r="R10" s="206"/>
      <c r="S10" s="4"/>
      <c r="T10" s="234"/>
      <c r="U10" s="234"/>
      <c r="V10" s="234"/>
      <c r="W10" s="4"/>
      <c r="X10" s="4"/>
      <c r="Y10" s="4"/>
      <c r="Z10" s="4"/>
      <c r="AA10" s="4"/>
      <c r="AB10" s="4"/>
      <c r="AC10" s="59"/>
    </row>
    <row r="11" spans="1:29">
      <c r="A11" s="58"/>
      <c r="B11" s="92" t="s">
        <v>363</v>
      </c>
      <c r="C11" s="76"/>
      <c r="D11" s="76"/>
      <c r="E11" s="76"/>
      <c r="F11" s="76"/>
      <c r="G11" s="76"/>
      <c r="H11" s="76"/>
      <c r="I11" s="76"/>
      <c r="J11" s="76"/>
      <c r="K11" s="76"/>
      <c r="L11" s="79"/>
      <c r="M11" s="4"/>
      <c r="N11" s="4"/>
      <c r="O11" s="4"/>
      <c r="P11" s="4"/>
      <c r="Q11" s="205"/>
      <c r="R11" s="206"/>
      <c r="S11" s="4"/>
      <c r="T11" s="234"/>
      <c r="U11" s="234"/>
      <c r="V11" s="234"/>
      <c r="W11" s="4"/>
      <c r="X11" s="4"/>
      <c r="Y11" s="4"/>
      <c r="Z11" s="4"/>
      <c r="AA11" s="4"/>
      <c r="AB11" s="4"/>
      <c r="AC11" s="59"/>
    </row>
    <row r="12" spans="1:29">
      <c r="A12" s="58"/>
      <c r="B12" s="92"/>
      <c r="C12" s="76"/>
      <c r="D12" s="76"/>
      <c r="E12" s="76"/>
      <c r="F12" s="76"/>
      <c r="G12" s="76"/>
      <c r="H12" s="76"/>
      <c r="I12" s="76"/>
      <c r="J12" s="76"/>
      <c r="K12" s="76"/>
      <c r="L12" s="79"/>
      <c r="M12" s="4"/>
      <c r="N12" s="4"/>
      <c r="O12" s="4"/>
      <c r="P12" s="4"/>
      <c r="Q12" s="205"/>
      <c r="R12" s="206"/>
      <c r="S12" s="4"/>
      <c r="T12" s="234"/>
      <c r="U12" s="234"/>
      <c r="V12" s="234"/>
      <c r="W12" s="4"/>
      <c r="X12" s="4"/>
      <c r="Y12" s="4"/>
      <c r="Z12" s="4"/>
      <c r="AA12" s="4"/>
      <c r="AB12" s="4"/>
      <c r="AC12" s="59"/>
    </row>
    <row r="13" spans="1:29">
      <c r="A13" s="58"/>
      <c r="B13" s="92" t="s">
        <v>364</v>
      </c>
      <c r="C13" s="76"/>
      <c r="D13" s="76"/>
      <c r="E13" s="76"/>
      <c r="F13" s="76"/>
      <c r="G13" s="76"/>
      <c r="H13" s="76"/>
      <c r="I13" s="76"/>
      <c r="J13" s="76"/>
      <c r="K13" s="76"/>
      <c r="L13" s="79"/>
      <c r="M13" s="4"/>
      <c r="N13" s="4"/>
      <c r="O13" s="4"/>
      <c r="P13" s="4"/>
      <c r="Q13" s="235"/>
      <c r="R13" s="237"/>
      <c r="S13" s="4"/>
      <c r="T13" s="234"/>
      <c r="U13" s="234"/>
      <c r="V13" s="234"/>
      <c r="W13" s="4"/>
      <c r="X13" s="4"/>
      <c r="Y13" s="4"/>
      <c r="Z13" s="4"/>
      <c r="AA13" s="4"/>
      <c r="AB13" s="4"/>
      <c r="AC13" s="59"/>
    </row>
    <row r="14" spans="1:29">
      <c r="A14" s="58"/>
      <c r="B14" s="92"/>
      <c r="C14" s="76"/>
      <c r="D14" s="76"/>
      <c r="E14" s="76"/>
      <c r="F14" s="76"/>
      <c r="G14" s="76"/>
      <c r="H14" s="76"/>
      <c r="I14" s="76"/>
      <c r="J14" s="76"/>
      <c r="K14" s="76"/>
      <c r="L14" s="79"/>
      <c r="M14" s="4"/>
      <c r="N14" s="4"/>
      <c r="O14" s="4"/>
      <c r="P14" s="4"/>
      <c r="Q14" s="4"/>
      <c r="R14" s="4"/>
      <c r="S14" s="4"/>
      <c r="T14" s="234"/>
      <c r="U14" s="234"/>
      <c r="V14" s="234"/>
      <c r="W14" s="4"/>
      <c r="X14" s="4"/>
      <c r="Y14" s="4"/>
      <c r="Z14" s="4"/>
      <c r="AA14" s="4"/>
      <c r="AB14" s="4"/>
      <c r="AC14" s="59"/>
    </row>
    <row r="15" spans="1:29" ht="16" thickBot="1">
      <c r="A15" s="58"/>
      <c r="B15" s="93" t="s">
        <v>365</v>
      </c>
      <c r="C15" s="80"/>
      <c r="D15" s="80"/>
      <c r="E15" s="80"/>
      <c r="F15" s="80"/>
      <c r="G15" s="80"/>
      <c r="H15" s="80"/>
      <c r="I15" s="80"/>
      <c r="J15" s="80"/>
      <c r="K15" s="80"/>
      <c r="L15" s="81"/>
      <c r="M15" s="4"/>
      <c r="N15" s="4"/>
      <c r="O15" s="4"/>
      <c r="P15" s="4"/>
      <c r="Q15" s="4"/>
      <c r="R15" s="4"/>
      <c r="S15" s="4"/>
      <c r="T15" s="234"/>
      <c r="U15" s="234"/>
      <c r="V15" s="234"/>
      <c r="W15" s="4"/>
      <c r="X15" s="4"/>
      <c r="Y15" s="4"/>
      <c r="Z15" s="4"/>
      <c r="AA15" s="4"/>
      <c r="AB15" s="4"/>
      <c r="AC15" s="59"/>
    </row>
    <row r="16" spans="1:29">
      <c r="A16" s="58"/>
      <c r="B16" s="4"/>
      <c r="C16" s="4"/>
      <c r="D16" s="4"/>
      <c r="E16" s="4"/>
      <c r="F16" s="4"/>
      <c r="G16" s="4"/>
      <c r="H16" s="4"/>
      <c r="I16" s="4"/>
      <c r="J16" s="4"/>
      <c r="K16" s="4"/>
      <c r="L16" s="4"/>
      <c r="M16" s="4"/>
      <c r="N16" s="4"/>
      <c r="O16" s="4"/>
      <c r="P16" s="4"/>
      <c r="Q16" s="4"/>
      <c r="R16" s="4"/>
      <c r="S16" s="4"/>
      <c r="T16" s="234"/>
      <c r="U16" s="234"/>
      <c r="V16" s="234"/>
      <c r="W16" s="4"/>
      <c r="X16" s="4"/>
      <c r="Y16" s="4"/>
      <c r="Z16" s="4"/>
      <c r="AA16" s="4"/>
      <c r="AB16" s="4"/>
      <c r="AC16" s="59"/>
    </row>
    <row r="17" spans="1:32">
      <c r="A17" s="58"/>
      <c r="B17" s="4"/>
      <c r="C17" s="4"/>
      <c r="D17" s="4"/>
      <c r="E17" s="4"/>
      <c r="F17" s="4"/>
      <c r="G17" s="4"/>
      <c r="H17" s="4"/>
      <c r="I17" s="4"/>
      <c r="J17" s="4"/>
      <c r="K17" s="4"/>
      <c r="L17" s="4"/>
      <c r="M17" s="4"/>
      <c r="N17" s="4"/>
      <c r="O17" s="4"/>
      <c r="P17" s="4"/>
      <c r="Q17" s="4"/>
      <c r="R17" s="4"/>
      <c r="S17" s="4"/>
      <c r="T17" s="234"/>
      <c r="U17" s="234"/>
      <c r="V17" s="234"/>
      <c r="W17" s="4"/>
      <c r="X17" s="4"/>
      <c r="Y17" s="4"/>
      <c r="Z17" s="4"/>
      <c r="AA17" s="4"/>
      <c r="AB17" s="4"/>
      <c r="AC17" s="59"/>
    </row>
    <row r="18" spans="1:32" ht="16" thickBot="1">
      <c r="A18" s="61"/>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3"/>
    </row>
    <row r="19" spans="1:32">
      <c r="A19" s="252" t="s">
        <v>305</v>
      </c>
      <c r="B19" s="253"/>
      <c r="C19" s="253"/>
      <c r="D19" s="56"/>
      <c r="E19" s="56"/>
      <c r="F19" s="56"/>
      <c r="G19" s="56"/>
      <c r="H19" s="56"/>
      <c r="I19" s="56"/>
      <c r="J19" s="56"/>
      <c r="K19" s="56"/>
      <c r="L19" s="56"/>
      <c r="M19" s="56"/>
      <c r="N19" s="56"/>
      <c r="O19" s="56"/>
      <c r="P19" s="56"/>
      <c r="Q19" s="56"/>
      <c r="R19" s="56"/>
      <c r="S19" s="56"/>
      <c r="T19" s="56"/>
      <c r="U19" s="56"/>
      <c r="V19" s="56"/>
      <c r="W19" s="57"/>
      <c r="X19" s="4"/>
      <c r="Y19" s="4"/>
      <c r="Z19" s="4"/>
      <c r="AA19" s="4"/>
      <c r="AB19" s="4"/>
      <c r="AC19" s="4"/>
    </row>
    <row r="20" spans="1:32">
      <c r="A20" s="58"/>
      <c r="B20" s="4"/>
      <c r="C20" s="4"/>
      <c r="D20" s="4"/>
      <c r="E20" s="4"/>
      <c r="F20" s="4"/>
      <c r="G20" s="4"/>
      <c r="H20" s="4"/>
      <c r="I20" s="4"/>
      <c r="J20" s="4"/>
      <c r="K20" s="4"/>
      <c r="L20" s="4"/>
      <c r="M20" s="4"/>
      <c r="N20" s="4"/>
      <c r="O20" s="4"/>
      <c r="P20" s="4"/>
      <c r="Q20" s="4"/>
      <c r="R20" s="4"/>
      <c r="S20" s="4"/>
      <c r="T20" s="4"/>
      <c r="U20" s="4"/>
      <c r="V20" s="4"/>
      <c r="W20" s="59"/>
    </row>
    <row r="21" spans="1:32" ht="15" customHeight="1">
      <c r="A21" s="58"/>
      <c r="B21" s="246" t="s">
        <v>314</v>
      </c>
      <c r="C21" s="258"/>
      <c r="D21" s="4"/>
      <c r="E21" s="246" t="s">
        <v>317</v>
      </c>
      <c r="F21" s="258"/>
      <c r="G21" s="4"/>
      <c r="H21" s="246" t="s">
        <v>315</v>
      </c>
      <c r="I21" s="258"/>
      <c r="J21" s="4"/>
      <c r="K21" s="246" t="s">
        <v>317</v>
      </c>
      <c r="L21" s="258"/>
      <c r="M21" s="4"/>
      <c r="N21" s="246" t="s">
        <v>321</v>
      </c>
      <c r="O21" s="258"/>
      <c r="P21" s="4"/>
      <c r="Q21" s="246" t="s">
        <v>306</v>
      </c>
      <c r="R21" s="258"/>
      <c r="S21" s="4"/>
      <c r="T21" s="269" t="s">
        <v>341</v>
      </c>
      <c r="U21" s="270"/>
      <c r="V21" s="271"/>
      <c r="W21" s="59"/>
    </row>
    <row r="22" spans="1:32" ht="16" thickBot="1">
      <c r="A22" s="60" t="s">
        <v>294</v>
      </c>
      <c r="B22" s="261"/>
      <c r="C22" s="248"/>
      <c r="D22" s="55"/>
      <c r="E22" s="261"/>
      <c r="F22" s="248"/>
      <c r="G22" s="55"/>
      <c r="H22" s="261"/>
      <c r="I22" s="248"/>
      <c r="J22" s="55"/>
      <c r="K22" s="261"/>
      <c r="L22" s="248"/>
      <c r="M22" s="55"/>
      <c r="N22" s="261"/>
      <c r="O22" s="248"/>
      <c r="P22" s="55"/>
      <c r="Q22" s="261"/>
      <c r="R22" s="248"/>
      <c r="S22" s="55"/>
      <c r="T22" s="272"/>
      <c r="U22" s="273"/>
      <c r="V22" s="274"/>
      <c r="W22" s="59"/>
    </row>
    <row r="23" spans="1:32">
      <c r="A23" s="58"/>
      <c r="B23" s="38"/>
      <c r="C23" s="38"/>
      <c r="D23" s="4"/>
      <c r="E23" s="38"/>
      <c r="F23" s="38"/>
      <c r="G23" s="4"/>
      <c r="H23" s="38"/>
      <c r="I23" s="38"/>
      <c r="J23" s="4"/>
      <c r="K23" s="38"/>
      <c r="L23" s="38"/>
      <c r="M23" s="4"/>
      <c r="N23" s="4"/>
      <c r="O23" s="4"/>
      <c r="P23" s="4"/>
      <c r="Q23" s="4"/>
      <c r="R23" s="4"/>
      <c r="S23" s="4"/>
      <c r="T23" s="4"/>
      <c r="U23" s="4"/>
      <c r="V23" s="4"/>
      <c r="W23" s="59"/>
      <c r="Y23" s="90" t="s">
        <v>366</v>
      </c>
      <c r="Z23" s="82"/>
      <c r="AA23" s="82"/>
      <c r="AB23" s="82"/>
      <c r="AC23" s="82"/>
      <c r="AD23" s="82"/>
      <c r="AE23" s="82"/>
      <c r="AF23" s="83"/>
    </row>
    <row r="24" spans="1:32" ht="15" customHeight="1">
      <c r="A24" s="58"/>
      <c r="B24" s="238" t="s">
        <v>307</v>
      </c>
      <c r="C24" s="239"/>
      <c r="D24" s="38"/>
      <c r="E24" s="238"/>
      <c r="F24" s="239"/>
      <c r="G24" s="55"/>
      <c r="H24" s="238" t="s">
        <v>307</v>
      </c>
      <c r="I24" s="239"/>
      <c r="J24" s="55"/>
      <c r="K24" s="238"/>
      <c r="L24" s="239"/>
      <c r="M24" s="4"/>
      <c r="N24" s="4"/>
      <c r="O24" s="4"/>
      <c r="P24" s="4"/>
      <c r="Q24" s="4"/>
      <c r="R24" s="4"/>
      <c r="S24" s="4"/>
      <c r="T24" s="4"/>
      <c r="U24" s="4"/>
      <c r="V24" s="4"/>
      <c r="W24" s="59"/>
      <c r="Y24" s="94"/>
      <c r="Z24" s="85"/>
      <c r="AA24" s="85"/>
      <c r="AB24" s="85"/>
      <c r="AC24" s="85"/>
      <c r="AD24" s="85"/>
      <c r="AE24" s="85"/>
      <c r="AF24" s="86"/>
    </row>
    <row r="25" spans="1:32">
      <c r="A25" s="58"/>
      <c r="B25" s="38"/>
      <c r="C25" s="38"/>
      <c r="D25" s="4"/>
      <c r="E25" s="38"/>
      <c r="F25" s="38"/>
      <c r="G25" s="4"/>
      <c r="H25" s="38"/>
      <c r="I25" s="38"/>
      <c r="J25" s="4"/>
      <c r="K25" s="38"/>
      <c r="L25" s="38"/>
      <c r="M25" s="4"/>
      <c r="N25" s="4"/>
      <c r="O25" s="4"/>
      <c r="P25" s="4"/>
      <c r="Q25" s="4"/>
      <c r="R25" s="4"/>
      <c r="S25" s="4"/>
      <c r="T25" s="4"/>
      <c r="U25" s="4"/>
      <c r="V25" s="4"/>
      <c r="W25" s="59"/>
      <c r="Y25" s="94"/>
      <c r="Z25" s="85"/>
      <c r="AA25" s="85"/>
      <c r="AB25" s="85"/>
      <c r="AC25" s="85"/>
      <c r="AD25" s="85"/>
      <c r="AE25" s="85"/>
      <c r="AF25" s="86"/>
    </row>
    <row r="26" spans="1:32">
      <c r="A26" s="58"/>
      <c r="B26" s="238" t="s">
        <v>308</v>
      </c>
      <c r="C26" s="239"/>
      <c r="D26" s="38"/>
      <c r="E26" s="238" t="s">
        <v>316</v>
      </c>
      <c r="F26" s="239"/>
      <c r="G26" s="55"/>
      <c r="H26" s="238" t="s">
        <v>308</v>
      </c>
      <c r="I26" s="239"/>
      <c r="J26" s="55"/>
      <c r="K26" s="238"/>
      <c r="L26" s="239"/>
      <c r="M26" s="64"/>
      <c r="N26" s="4"/>
      <c r="O26" s="4"/>
      <c r="P26" s="4"/>
      <c r="Q26" s="4"/>
      <c r="R26" s="4"/>
      <c r="S26" s="4"/>
      <c r="T26" s="4"/>
      <c r="U26" s="4"/>
      <c r="V26" s="4"/>
      <c r="W26" s="59"/>
      <c r="Y26" s="94"/>
      <c r="Z26" s="85"/>
      <c r="AA26" s="85"/>
      <c r="AB26" s="85"/>
      <c r="AC26" s="85"/>
      <c r="AD26" s="85"/>
      <c r="AE26" s="85"/>
      <c r="AF26" s="86"/>
    </row>
    <row r="27" spans="1:32">
      <c r="A27" s="58"/>
      <c r="B27" s="38"/>
      <c r="C27" s="38"/>
      <c r="D27" s="4"/>
      <c r="E27" s="38"/>
      <c r="F27" s="38"/>
      <c r="G27" s="4"/>
      <c r="H27" s="38"/>
      <c r="I27" s="38"/>
      <c r="J27" s="4"/>
      <c r="K27" s="38"/>
      <c r="L27" s="38"/>
      <c r="M27" s="4"/>
      <c r="N27" s="4"/>
      <c r="O27" s="4"/>
      <c r="P27" s="4"/>
      <c r="Q27" s="4"/>
      <c r="R27" s="4"/>
      <c r="S27" s="4"/>
      <c r="T27" s="4"/>
      <c r="U27" s="4"/>
      <c r="V27" s="4"/>
      <c r="W27" s="59"/>
      <c r="Y27" s="98" t="s">
        <v>368</v>
      </c>
      <c r="Z27" s="8"/>
      <c r="AA27" s="8"/>
      <c r="AB27" s="8"/>
      <c r="AC27" s="8"/>
      <c r="AD27" s="8"/>
      <c r="AE27" s="8"/>
      <c r="AF27" s="99"/>
    </row>
    <row r="28" spans="1:32">
      <c r="A28" s="58"/>
      <c r="B28" s="238" t="s">
        <v>309</v>
      </c>
      <c r="C28" s="239"/>
      <c r="D28" s="38"/>
      <c r="E28" s="238"/>
      <c r="F28" s="239"/>
      <c r="G28" s="55"/>
      <c r="H28" s="238" t="s">
        <v>309</v>
      </c>
      <c r="I28" s="239"/>
      <c r="J28" s="55"/>
      <c r="K28" s="238"/>
      <c r="L28" s="239"/>
      <c r="M28" s="4"/>
      <c r="N28" s="4"/>
      <c r="O28" s="4"/>
      <c r="P28" s="4"/>
      <c r="Q28" s="4"/>
      <c r="R28" s="4"/>
      <c r="S28" s="4"/>
      <c r="T28" s="4"/>
      <c r="U28" s="4"/>
      <c r="V28" s="4"/>
      <c r="W28" s="59"/>
      <c r="Y28" s="94" t="s">
        <v>367</v>
      </c>
      <c r="Z28" s="85"/>
      <c r="AA28" s="85"/>
      <c r="AB28" s="85"/>
      <c r="AC28" s="85"/>
      <c r="AD28" s="85"/>
      <c r="AE28" s="85"/>
      <c r="AF28" s="86"/>
    </row>
    <row r="29" spans="1:32">
      <c r="A29" s="58"/>
      <c r="B29" s="38"/>
      <c r="C29" s="38"/>
      <c r="D29" s="4"/>
      <c r="E29" s="38"/>
      <c r="F29" s="38"/>
      <c r="G29" s="4"/>
      <c r="H29" s="38"/>
      <c r="I29" s="38"/>
      <c r="J29" s="4"/>
      <c r="K29" s="38"/>
      <c r="L29" s="38"/>
      <c r="M29" s="4"/>
      <c r="N29" s="4"/>
      <c r="O29" s="4"/>
      <c r="P29" s="4"/>
      <c r="Q29" s="4"/>
      <c r="R29" s="4"/>
      <c r="S29" s="4"/>
      <c r="T29" s="4"/>
      <c r="U29" s="4"/>
      <c r="V29" s="4"/>
      <c r="W29" s="59"/>
      <c r="Y29" s="94" t="s">
        <v>370</v>
      </c>
      <c r="Z29" s="85"/>
      <c r="AA29" s="85"/>
      <c r="AB29" s="85"/>
      <c r="AC29" s="85"/>
      <c r="AD29" s="85"/>
      <c r="AE29" s="85"/>
      <c r="AF29" s="86"/>
    </row>
    <row r="30" spans="1:32">
      <c r="A30" s="58"/>
      <c r="B30" s="238" t="s">
        <v>310</v>
      </c>
      <c r="C30" s="239"/>
      <c r="D30" s="38"/>
      <c r="E30" s="238" t="s">
        <v>318</v>
      </c>
      <c r="F30" s="239"/>
      <c r="G30" s="55"/>
      <c r="H30" s="238" t="s">
        <v>323</v>
      </c>
      <c r="I30" s="239"/>
      <c r="J30" s="55"/>
      <c r="K30" s="238" t="s">
        <v>322</v>
      </c>
      <c r="L30" s="239"/>
      <c r="M30" s="4"/>
      <c r="N30" s="4"/>
      <c r="O30" s="4"/>
      <c r="P30" s="4"/>
      <c r="Q30" s="4"/>
      <c r="R30" s="4"/>
      <c r="S30" s="4"/>
      <c r="T30" s="4"/>
      <c r="U30" s="4"/>
      <c r="V30" s="4"/>
      <c r="W30" s="59"/>
      <c r="Y30" s="94" t="s">
        <v>369</v>
      </c>
      <c r="Z30" s="85"/>
      <c r="AA30" s="85"/>
      <c r="AB30" s="85"/>
      <c r="AC30" s="85"/>
      <c r="AD30" s="85"/>
      <c r="AE30" s="85"/>
      <c r="AF30" s="86"/>
    </row>
    <row r="31" spans="1:32">
      <c r="A31" s="58"/>
      <c r="B31" s="38"/>
      <c r="C31" s="38"/>
      <c r="D31" s="4"/>
      <c r="E31" s="38"/>
      <c r="F31" s="38"/>
      <c r="G31" s="4"/>
      <c r="H31" s="38"/>
      <c r="I31" s="38"/>
      <c r="J31" s="4"/>
      <c r="K31" s="38"/>
      <c r="L31" s="38"/>
      <c r="M31" s="4"/>
      <c r="N31" s="4"/>
      <c r="O31" s="4"/>
      <c r="P31" s="4"/>
      <c r="Q31" s="4"/>
      <c r="R31" s="4"/>
      <c r="S31" s="4"/>
      <c r="T31" s="4"/>
      <c r="U31" s="4"/>
      <c r="V31" s="4"/>
      <c r="W31" s="59"/>
      <c r="Y31" s="84"/>
      <c r="Z31" s="85"/>
      <c r="AA31" s="85"/>
      <c r="AB31" s="85"/>
      <c r="AC31" s="85"/>
      <c r="AD31" s="85"/>
      <c r="AE31" s="85"/>
      <c r="AF31" s="86"/>
    </row>
    <row r="32" spans="1:32">
      <c r="A32" s="58"/>
      <c r="B32" s="264" t="s">
        <v>312</v>
      </c>
      <c r="C32" s="265"/>
      <c r="D32" s="38"/>
      <c r="E32" s="264" t="s">
        <v>319</v>
      </c>
      <c r="F32" s="265"/>
      <c r="G32" s="55"/>
      <c r="H32" s="264" t="s">
        <v>312</v>
      </c>
      <c r="I32" s="265"/>
      <c r="J32" s="55"/>
      <c r="K32" s="264"/>
      <c r="L32" s="265"/>
      <c r="M32" s="4"/>
      <c r="N32" s="4"/>
      <c r="O32" s="4"/>
      <c r="P32" s="4"/>
      <c r="Q32" s="4"/>
      <c r="R32" s="4"/>
      <c r="S32" s="4"/>
      <c r="T32" s="4"/>
      <c r="U32" s="4"/>
      <c r="V32" s="4"/>
      <c r="W32" s="59"/>
      <c r="Y32" s="84"/>
      <c r="Z32" s="85"/>
      <c r="AA32" s="85"/>
      <c r="AB32" s="85"/>
      <c r="AC32" s="85"/>
      <c r="AD32" s="85"/>
      <c r="AE32" s="85"/>
      <c r="AF32" s="86"/>
    </row>
    <row r="33" spans="1:32">
      <c r="A33" s="58"/>
      <c r="B33" s="65"/>
      <c r="C33" s="65"/>
      <c r="D33" s="4"/>
      <c r="E33" s="65"/>
      <c r="F33" s="65"/>
      <c r="G33" s="4"/>
      <c r="H33" s="65"/>
      <c r="I33" s="65"/>
      <c r="J33" s="4"/>
      <c r="K33" s="65"/>
      <c r="L33" s="65"/>
      <c r="M33" s="4"/>
      <c r="N33" s="4"/>
      <c r="O33" s="4"/>
      <c r="P33" s="4"/>
      <c r="Q33" s="4"/>
      <c r="R33" s="4"/>
      <c r="S33" s="4"/>
      <c r="T33" s="4"/>
      <c r="U33" s="4"/>
      <c r="V33" s="4"/>
      <c r="W33" s="59"/>
      <c r="Y33" s="84"/>
      <c r="Z33" s="85"/>
      <c r="AA33" s="85"/>
      <c r="AB33" s="85"/>
      <c r="AC33" s="85"/>
      <c r="AD33" s="85"/>
      <c r="AE33" s="85"/>
      <c r="AF33" s="86"/>
    </row>
    <row r="34" spans="1:32" ht="16" thickBot="1">
      <c r="A34" s="58"/>
      <c r="B34" s="238" t="s">
        <v>311</v>
      </c>
      <c r="C34" s="239"/>
      <c r="D34" s="55"/>
      <c r="E34" s="238" t="s">
        <v>320</v>
      </c>
      <c r="F34" s="239"/>
      <c r="G34" s="55"/>
      <c r="H34" s="238" t="s">
        <v>313</v>
      </c>
      <c r="I34" s="239"/>
      <c r="J34" s="55"/>
      <c r="K34" s="238"/>
      <c r="L34" s="239"/>
      <c r="M34" s="4"/>
      <c r="N34" s="4"/>
      <c r="O34" s="4"/>
      <c r="P34" s="4"/>
      <c r="Q34" s="4"/>
      <c r="R34" s="4"/>
      <c r="S34" s="4"/>
      <c r="T34" s="4"/>
      <c r="U34" s="4"/>
      <c r="V34" s="4"/>
      <c r="W34" s="59"/>
      <c r="Y34" s="87"/>
      <c r="Z34" s="88"/>
      <c r="AA34" s="88"/>
      <c r="AB34" s="88"/>
      <c r="AC34" s="88"/>
      <c r="AD34" s="88"/>
      <c r="AE34" s="88"/>
      <c r="AF34" s="89"/>
    </row>
    <row r="35" spans="1:32">
      <c r="A35" s="58"/>
      <c r="B35" s="65"/>
      <c r="C35" s="65"/>
      <c r="D35" s="4"/>
      <c r="E35" s="65"/>
      <c r="F35" s="65"/>
      <c r="G35" s="4"/>
      <c r="H35" s="4"/>
      <c r="I35" s="4"/>
      <c r="J35" s="4"/>
      <c r="K35" s="65"/>
      <c r="L35" s="65"/>
      <c r="M35" s="4"/>
      <c r="N35" s="4"/>
      <c r="O35" s="4"/>
      <c r="P35" s="4"/>
      <c r="Q35" s="4"/>
      <c r="R35" s="4"/>
      <c r="S35" s="4"/>
      <c r="T35" s="4"/>
      <c r="U35" s="4"/>
      <c r="V35" s="4"/>
      <c r="W35" s="59"/>
    </row>
    <row r="36" spans="1:32">
      <c r="A36" s="58"/>
      <c r="B36" s="4"/>
      <c r="C36" s="4"/>
      <c r="D36" s="4"/>
      <c r="E36" s="203" t="s">
        <v>355</v>
      </c>
      <c r="F36" s="204"/>
      <c r="G36" s="4"/>
      <c r="H36" s="4"/>
      <c r="I36" s="4"/>
      <c r="J36" s="4"/>
      <c r="K36" s="203" t="s">
        <v>355</v>
      </c>
      <c r="L36" s="204"/>
      <c r="M36" s="4"/>
      <c r="N36" s="4"/>
      <c r="O36" s="4"/>
      <c r="P36" s="4"/>
      <c r="Q36" s="4"/>
      <c r="R36" s="4"/>
      <c r="S36" s="4"/>
      <c r="T36" s="4"/>
      <c r="U36" s="4"/>
      <c r="V36" s="4"/>
      <c r="W36" s="59"/>
    </row>
    <row r="37" spans="1:32" ht="15" customHeight="1">
      <c r="A37" s="66" t="s">
        <v>295</v>
      </c>
      <c r="B37" s="201" t="s">
        <v>354</v>
      </c>
      <c r="C37" s="202"/>
      <c r="D37" s="67"/>
      <c r="E37" s="205"/>
      <c r="F37" s="206"/>
      <c r="G37" s="67"/>
      <c r="H37" s="201" t="s">
        <v>354</v>
      </c>
      <c r="I37" s="202"/>
      <c r="J37" s="67"/>
      <c r="K37" s="205"/>
      <c r="L37" s="206"/>
      <c r="M37" s="67"/>
      <c r="N37" s="67"/>
      <c r="O37" s="67"/>
      <c r="P37" s="67"/>
      <c r="Q37" s="67"/>
      <c r="R37" s="67"/>
      <c r="S37" s="67"/>
      <c r="T37" s="67"/>
      <c r="U37" s="67"/>
      <c r="V37" s="67"/>
      <c r="W37" s="59"/>
    </row>
    <row r="38" spans="1:32" ht="15" customHeight="1" thickBot="1">
      <c r="A38" s="61"/>
      <c r="B38" s="62"/>
      <c r="C38" s="62"/>
      <c r="D38" s="62"/>
      <c r="E38" s="207"/>
      <c r="F38" s="208"/>
      <c r="G38" s="62"/>
      <c r="H38" s="62"/>
      <c r="I38" s="62"/>
      <c r="J38" s="62"/>
      <c r="K38" s="207"/>
      <c r="L38" s="208"/>
      <c r="M38" s="62"/>
      <c r="N38" s="62"/>
      <c r="O38" s="62"/>
      <c r="P38" s="62"/>
      <c r="Q38" s="62"/>
      <c r="R38" s="62"/>
      <c r="S38" s="62"/>
      <c r="T38" s="62"/>
      <c r="U38" s="62"/>
      <c r="V38" s="62"/>
      <c r="W38" s="63"/>
    </row>
    <row r="39" spans="1:32">
      <c r="A39" s="252" t="s">
        <v>324</v>
      </c>
      <c r="B39" s="253"/>
      <c r="C39" s="253"/>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7"/>
    </row>
    <row r="40" spans="1:32">
      <c r="A40" s="58"/>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59"/>
    </row>
    <row r="41" spans="1:32" ht="15" customHeight="1">
      <c r="A41" s="58"/>
      <c r="B41" s="246" t="s">
        <v>325</v>
      </c>
      <c r="C41" s="258"/>
      <c r="D41" s="4"/>
      <c r="E41" s="246" t="s">
        <v>327</v>
      </c>
      <c r="F41" s="258"/>
      <c r="G41" s="4"/>
      <c r="H41" s="246" t="s">
        <v>326</v>
      </c>
      <c r="I41" s="258"/>
      <c r="J41" s="4"/>
      <c r="K41" s="246" t="s">
        <v>332</v>
      </c>
      <c r="L41" s="258"/>
      <c r="M41" s="4"/>
      <c r="N41" s="246" t="s">
        <v>333</v>
      </c>
      <c r="O41" s="258"/>
      <c r="P41" s="4"/>
      <c r="Q41" s="254" t="s">
        <v>338</v>
      </c>
      <c r="R41" s="255"/>
      <c r="S41" s="4"/>
      <c r="T41" s="254" t="s">
        <v>339</v>
      </c>
      <c r="U41" s="255"/>
      <c r="V41" s="4"/>
      <c r="W41" s="212" t="s">
        <v>340</v>
      </c>
      <c r="X41" s="266"/>
      <c r="Y41" s="4"/>
      <c r="Z41" s="240" t="s">
        <v>357</v>
      </c>
      <c r="AA41" s="241"/>
      <c r="AB41" s="4"/>
    </row>
    <row r="42" spans="1:32">
      <c r="A42" s="60" t="s">
        <v>294</v>
      </c>
      <c r="B42" s="261"/>
      <c r="C42" s="248"/>
      <c r="D42" s="55"/>
      <c r="E42" s="261"/>
      <c r="F42" s="248"/>
      <c r="G42" s="55"/>
      <c r="H42" s="261"/>
      <c r="I42" s="248"/>
      <c r="J42" s="55"/>
      <c r="K42" s="259"/>
      <c r="L42" s="260"/>
      <c r="M42" s="55"/>
      <c r="N42" s="259"/>
      <c r="O42" s="260"/>
      <c r="P42" s="55"/>
      <c r="Q42" s="256"/>
      <c r="R42" s="257"/>
      <c r="S42" s="55"/>
      <c r="T42" s="256"/>
      <c r="U42" s="257"/>
      <c r="V42" s="75" t="s">
        <v>356</v>
      </c>
      <c r="W42" s="267"/>
      <c r="X42" s="268"/>
      <c r="Y42" s="55" t="s">
        <v>18</v>
      </c>
      <c r="Z42" s="242"/>
      <c r="AA42" s="243"/>
    </row>
    <row r="43" spans="1:32" ht="16" customHeight="1">
      <c r="A43" s="58"/>
      <c r="E43" s="68"/>
      <c r="F43" s="69"/>
      <c r="G43" s="4"/>
      <c r="H43" s="68"/>
      <c r="I43" s="69"/>
      <c r="J43" s="4"/>
      <c r="K43" s="261"/>
      <c r="L43" s="248"/>
      <c r="M43" s="4"/>
      <c r="N43" s="261"/>
      <c r="O43" s="248"/>
      <c r="P43" s="4"/>
      <c r="Q43" s="4"/>
      <c r="R43" s="4"/>
      <c r="S43" s="4"/>
      <c r="T43" s="4"/>
      <c r="U43" s="4"/>
      <c r="V43" s="4"/>
      <c r="Z43" s="244"/>
      <c r="AA43" s="245"/>
    </row>
    <row r="44" spans="1:32" ht="15" customHeight="1">
      <c r="A44" s="58"/>
      <c r="E44" s="262" t="s">
        <v>337</v>
      </c>
      <c r="F44" s="263"/>
      <c r="G44" s="38"/>
      <c r="H44" s="238" t="s">
        <v>330</v>
      </c>
      <c r="I44" s="239"/>
      <c r="J44" s="4"/>
      <c r="K44" s="4"/>
      <c r="L44" s="4"/>
      <c r="M44" s="4"/>
      <c r="N44" s="4"/>
      <c r="O44" s="4"/>
      <c r="P44" s="4"/>
      <c r="Q44" s="4"/>
      <c r="R44" s="4"/>
      <c r="S44" s="4"/>
      <c r="T44" s="4"/>
      <c r="U44" s="4"/>
      <c r="V44" s="4"/>
    </row>
    <row r="45" spans="1:32">
      <c r="E45" s="68"/>
      <c r="F45" s="69"/>
      <c r="G45" s="4"/>
      <c r="H45" s="68"/>
      <c r="I45" s="69"/>
      <c r="Q45" s="4"/>
      <c r="R45" s="4"/>
      <c r="S45" s="4"/>
      <c r="T45" s="4"/>
      <c r="U45" s="4"/>
      <c r="V45" s="4"/>
    </row>
    <row r="46" spans="1:32" ht="15" customHeight="1">
      <c r="A46" s="58"/>
      <c r="E46" s="238" t="s">
        <v>329</v>
      </c>
      <c r="F46" s="251"/>
      <c r="G46" s="38"/>
      <c r="H46" s="201" t="s">
        <v>334</v>
      </c>
      <c r="I46" s="202"/>
      <c r="J46" s="4"/>
      <c r="K46" s="4"/>
      <c r="L46" s="4"/>
      <c r="M46" s="4"/>
      <c r="N46" s="4"/>
      <c r="O46" s="4"/>
      <c r="P46" s="4"/>
      <c r="S46" s="4"/>
      <c r="T46" s="254" t="s">
        <v>548</v>
      </c>
      <c r="U46" s="255"/>
      <c r="V46" s="4"/>
      <c r="W46" s="212" t="s">
        <v>549</v>
      </c>
      <c r="X46" s="266"/>
      <c r="Y46" s="4"/>
      <c r="Z46" s="240" t="s">
        <v>357</v>
      </c>
      <c r="AA46" s="241"/>
    </row>
    <row r="47" spans="1:32">
      <c r="A47" s="58"/>
      <c r="E47" s="68"/>
      <c r="F47" s="69"/>
      <c r="G47" s="4"/>
      <c r="H47" s="68"/>
      <c r="I47" s="69"/>
      <c r="J47" s="4"/>
      <c r="K47" s="4"/>
      <c r="L47" s="4"/>
      <c r="M47" s="4"/>
      <c r="N47" s="4"/>
      <c r="O47" s="4"/>
      <c r="P47" s="17"/>
      <c r="S47" s="55"/>
      <c r="T47" s="256"/>
      <c r="U47" s="257"/>
      <c r="V47" s="75" t="s">
        <v>356</v>
      </c>
      <c r="W47" s="267"/>
      <c r="X47" s="268"/>
      <c r="Y47" s="55" t="s">
        <v>18</v>
      </c>
      <c r="Z47" s="242"/>
      <c r="AA47" s="243"/>
    </row>
    <row r="48" spans="1:32">
      <c r="A48" s="58"/>
      <c r="E48" s="238" t="s">
        <v>328</v>
      </c>
      <c r="F48" s="251"/>
      <c r="G48" s="38"/>
      <c r="H48" s="238" t="s">
        <v>331</v>
      </c>
      <c r="I48" s="251"/>
      <c r="J48" s="4"/>
      <c r="K48" s="4"/>
      <c r="L48" s="4"/>
      <c r="M48" s="4"/>
      <c r="N48" s="4"/>
      <c r="O48" s="4"/>
      <c r="P48" s="4"/>
      <c r="Q48" s="4"/>
      <c r="R48" s="4"/>
      <c r="S48" s="4"/>
      <c r="T48" s="4"/>
      <c r="U48" s="4"/>
      <c r="V48" s="4"/>
      <c r="Z48" s="244"/>
      <c r="AA48" s="245"/>
    </row>
    <row r="49" spans="1:29">
      <c r="A49" s="58"/>
      <c r="E49" s="39"/>
      <c r="F49" s="41"/>
      <c r="G49" s="4"/>
      <c r="H49" s="39"/>
      <c r="I49" s="41"/>
      <c r="J49" s="4"/>
      <c r="K49" s="4"/>
      <c r="L49" s="4"/>
      <c r="M49" s="4"/>
      <c r="N49" s="4"/>
      <c r="O49" s="4"/>
      <c r="P49" s="4"/>
      <c r="Q49" s="203" t="s">
        <v>360</v>
      </c>
      <c r="R49" s="233"/>
      <c r="S49" s="233"/>
      <c r="T49" s="233"/>
      <c r="U49" s="233"/>
      <c r="V49" s="233"/>
      <c r="W49" s="233"/>
      <c r="X49" s="233"/>
      <c r="Y49" s="233"/>
      <c r="Z49" s="233"/>
      <c r="AA49" s="204"/>
    </row>
    <row r="50" spans="1:29">
      <c r="A50" s="58"/>
      <c r="B50" s="4"/>
      <c r="C50" s="4"/>
      <c r="D50" s="4"/>
      <c r="E50" s="238" t="s">
        <v>9</v>
      </c>
      <c r="F50" s="251"/>
      <c r="G50" s="38"/>
      <c r="H50" s="238" t="s">
        <v>336</v>
      </c>
      <c r="I50" s="251"/>
      <c r="J50" s="4"/>
      <c r="K50" s="4"/>
      <c r="L50" s="4"/>
      <c r="M50" s="4"/>
      <c r="N50" s="4"/>
      <c r="O50" s="4"/>
      <c r="P50" s="4"/>
      <c r="Q50" s="205"/>
      <c r="R50" s="234"/>
      <c r="S50" s="234"/>
      <c r="T50" s="234"/>
      <c r="U50" s="234"/>
      <c r="V50" s="234"/>
      <c r="W50" s="234"/>
      <c r="X50" s="234"/>
      <c r="Y50" s="234"/>
      <c r="Z50" s="234"/>
      <c r="AA50" s="206"/>
    </row>
    <row r="51" spans="1:29" ht="15" customHeight="1">
      <c r="A51" s="58"/>
      <c r="B51" s="4"/>
      <c r="C51" s="4"/>
      <c r="D51" s="4"/>
      <c r="E51" s="4"/>
      <c r="F51" s="4"/>
      <c r="G51" s="4"/>
      <c r="H51" s="233" t="s">
        <v>335</v>
      </c>
      <c r="I51" s="233"/>
      <c r="J51" s="203" t="s">
        <v>355</v>
      </c>
      <c r="K51" s="204"/>
      <c r="L51" s="4"/>
      <c r="M51" s="4"/>
      <c r="N51" s="4"/>
      <c r="O51" s="4"/>
      <c r="P51" s="4"/>
      <c r="Q51" s="205"/>
      <c r="R51" s="234"/>
      <c r="S51" s="234"/>
      <c r="T51" s="234"/>
      <c r="U51" s="234"/>
      <c r="V51" s="234"/>
      <c r="W51" s="234"/>
      <c r="X51" s="234"/>
      <c r="Y51" s="234"/>
      <c r="Z51" s="234"/>
      <c r="AA51" s="206"/>
    </row>
    <row r="52" spans="1:29">
      <c r="A52" s="66" t="s">
        <v>295</v>
      </c>
      <c r="B52" s="67"/>
      <c r="C52" s="67"/>
      <c r="D52" s="67"/>
      <c r="E52" s="67"/>
      <c r="F52" s="67"/>
      <c r="G52" s="67"/>
      <c r="H52" s="234"/>
      <c r="I52" s="234"/>
      <c r="J52" s="205"/>
      <c r="K52" s="206"/>
      <c r="L52" s="67"/>
      <c r="M52" s="67"/>
      <c r="N52" s="67"/>
      <c r="O52" s="67"/>
      <c r="P52" s="67"/>
      <c r="Q52" s="205"/>
      <c r="R52" s="234"/>
      <c r="S52" s="234"/>
      <c r="T52" s="234"/>
      <c r="U52" s="234"/>
      <c r="V52" s="234"/>
      <c r="W52" s="234"/>
      <c r="X52" s="234"/>
      <c r="Y52" s="234"/>
      <c r="Z52" s="234"/>
      <c r="AA52" s="206"/>
    </row>
    <row r="53" spans="1:29" ht="16" thickBot="1">
      <c r="A53" s="58"/>
      <c r="B53" s="4"/>
      <c r="C53" s="4"/>
      <c r="D53" s="4"/>
      <c r="E53" s="4"/>
      <c r="F53" s="4"/>
      <c r="G53" s="4"/>
      <c r="H53" s="234"/>
      <c r="I53" s="234"/>
      <c r="J53" s="207"/>
      <c r="K53" s="208"/>
      <c r="L53" s="4"/>
      <c r="M53" s="4"/>
      <c r="N53" s="4"/>
      <c r="O53" s="4"/>
      <c r="P53" s="4"/>
      <c r="Q53" s="205"/>
      <c r="R53" s="234"/>
      <c r="S53" s="234"/>
      <c r="T53" s="234"/>
      <c r="U53" s="234"/>
      <c r="V53" s="234"/>
      <c r="W53" s="234"/>
      <c r="X53" s="234"/>
      <c r="Y53" s="234"/>
      <c r="Z53" s="234"/>
      <c r="AA53" s="206"/>
    </row>
    <row r="54" spans="1:29">
      <c r="A54" s="58"/>
      <c r="B54" s="4"/>
      <c r="C54" s="4"/>
      <c r="D54" s="4"/>
      <c r="E54" s="4"/>
      <c r="F54" s="4"/>
      <c r="G54" s="4"/>
      <c r="H54" s="234"/>
      <c r="I54" s="234"/>
      <c r="J54" s="4"/>
      <c r="K54" s="4"/>
      <c r="L54" s="4"/>
      <c r="M54" s="4"/>
      <c r="N54" s="4"/>
      <c r="O54" s="4"/>
      <c r="P54" s="4"/>
      <c r="Q54" s="205"/>
      <c r="R54" s="234"/>
      <c r="S54" s="234"/>
      <c r="T54" s="234"/>
      <c r="U54" s="234"/>
      <c r="V54" s="234"/>
      <c r="W54" s="234"/>
      <c r="X54" s="234"/>
      <c r="Y54" s="234"/>
      <c r="Z54" s="234"/>
      <c r="AA54" s="206"/>
    </row>
    <row r="55" spans="1:29">
      <c r="A55" s="58"/>
      <c r="B55" s="4"/>
      <c r="C55" s="4"/>
      <c r="D55" s="4"/>
      <c r="E55" s="4"/>
      <c r="F55" s="4"/>
      <c r="G55" s="4"/>
      <c r="H55" s="234"/>
      <c r="I55" s="234"/>
      <c r="J55" s="4"/>
      <c r="K55" s="4"/>
      <c r="L55" s="4"/>
      <c r="M55" s="4"/>
      <c r="N55" s="4"/>
      <c r="O55" s="4"/>
      <c r="P55" s="4"/>
      <c r="Q55" s="235"/>
      <c r="R55" s="236"/>
      <c r="S55" s="236"/>
      <c r="T55" s="236"/>
      <c r="U55" s="236"/>
      <c r="V55" s="236"/>
      <c r="W55" s="236"/>
      <c r="X55" s="236"/>
      <c r="Y55" s="236"/>
      <c r="Z55" s="236"/>
      <c r="AA55" s="237"/>
    </row>
    <row r="56" spans="1:29" ht="16" thickBot="1">
      <c r="A56" s="61"/>
      <c r="B56" s="62"/>
      <c r="C56" s="62"/>
      <c r="D56" s="62"/>
      <c r="E56" s="62"/>
      <c r="F56" s="62"/>
      <c r="G56" s="62"/>
      <c r="H56" s="250"/>
      <c r="I56" s="250"/>
      <c r="J56" s="62"/>
      <c r="K56" s="62"/>
      <c r="L56" s="62"/>
      <c r="M56" s="62"/>
      <c r="N56" s="62"/>
      <c r="O56" s="62"/>
      <c r="P56" s="62"/>
      <c r="Q56" s="62"/>
      <c r="R56" s="62"/>
      <c r="S56" s="62"/>
      <c r="T56" s="62"/>
      <c r="U56" s="62"/>
      <c r="V56" s="62"/>
      <c r="W56" s="62"/>
      <c r="X56" s="62"/>
      <c r="Y56" s="62"/>
      <c r="Z56" s="62"/>
      <c r="AA56" s="62"/>
      <c r="AB56" s="62"/>
      <c r="AC56" s="63"/>
    </row>
    <row r="57" spans="1:29">
      <c r="A57" s="252" t="s">
        <v>361</v>
      </c>
      <c r="B57" s="253"/>
      <c r="C57" s="253"/>
      <c r="D57" s="56"/>
      <c r="E57" s="56"/>
      <c r="F57" s="56"/>
      <c r="G57" s="56"/>
      <c r="H57" s="56"/>
      <c r="I57" s="56"/>
      <c r="J57" s="56"/>
      <c r="K57" s="56"/>
      <c r="L57" s="56"/>
      <c r="M57" s="56"/>
      <c r="N57" s="56"/>
      <c r="O57" s="56"/>
      <c r="P57" s="56"/>
    </row>
    <row r="58" spans="1:29">
      <c r="A58" s="58"/>
      <c r="B58" s="4"/>
      <c r="C58" s="4"/>
    </row>
    <row r="59" spans="1:29" ht="15" customHeight="1">
      <c r="A59" s="58"/>
      <c r="B59" s="246" t="s">
        <v>303</v>
      </c>
      <c r="C59" s="247"/>
    </row>
    <row r="60" spans="1:29">
      <c r="A60" s="60" t="s">
        <v>294</v>
      </c>
      <c r="B60" s="247"/>
      <c r="C60" s="248"/>
    </row>
    <row r="61" spans="1:29">
      <c r="B61" s="38"/>
      <c r="C61" s="70"/>
      <c r="S61" s="73"/>
      <c r="T61" s="73"/>
      <c r="U61" s="73"/>
      <c r="V61" s="73"/>
      <c r="W61" s="73"/>
    </row>
    <row r="62" spans="1:29" ht="15" customHeight="1">
      <c r="B62" s="246" t="s">
        <v>343</v>
      </c>
      <c r="C62" s="258"/>
      <c r="S62" s="73"/>
      <c r="T62" s="73"/>
      <c r="U62" s="73"/>
      <c r="V62" s="73"/>
      <c r="W62" s="73"/>
    </row>
    <row r="63" spans="1:29">
      <c r="B63" s="261"/>
      <c r="C63" s="248"/>
      <c r="S63" s="73"/>
      <c r="T63" s="74" t="s">
        <v>346</v>
      </c>
      <c r="U63" s="74"/>
      <c r="V63" s="74"/>
      <c r="W63" s="74"/>
    </row>
    <row r="64" spans="1:29">
      <c r="B64" s="38"/>
      <c r="C64" s="70"/>
      <c r="E64" s="71"/>
      <c r="F64" s="71"/>
      <c r="G64" s="71"/>
      <c r="H64" s="71"/>
      <c r="I64" s="71"/>
      <c r="J64" s="71"/>
      <c r="K64" s="71"/>
      <c r="L64" s="72"/>
      <c r="S64" s="73"/>
      <c r="T64" s="200" t="s">
        <v>347</v>
      </c>
      <c r="U64" s="200"/>
      <c r="V64" s="200"/>
      <c r="W64" s="200"/>
    </row>
    <row r="65" spans="2:23" ht="15" customHeight="1">
      <c r="B65" s="212" t="s">
        <v>341</v>
      </c>
      <c r="C65" s="218"/>
      <c r="D65" s="47"/>
      <c r="E65" s="220" t="s">
        <v>344</v>
      </c>
      <c r="F65" s="221"/>
      <c r="G65" s="221"/>
      <c r="H65" s="221"/>
      <c r="I65" s="221"/>
      <c r="J65" s="221"/>
      <c r="K65" s="221"/>
      <c r="L65" s="222"/>
      <c r="M65" s="47"/>
      <c r="N65" s="47"/>
      <c r="O65" s="226" t="s">
        <v>345</v>
      </c>
      <c r="P65" s="209"/>
      <c r="Q65" s="227"/>
      <c r="S65" s="73"/>
      <c r="T65" s="200" t="s">
        <v>348</v>
      </c>
      <c r="U65" s="200"/>
      <c r="V65" s="200"/>
      <c r="W65" s="200"/>
    </row>
    <row r="66" spans="2:23">
      <c r="B66" s="216"/>
      <c r="C66" s="219"/>
      <c r="D66" s="47"/>
      <c r="E66" s="223"/>
      <c r="F66" s="224"/>
      <c r="G66" s="224"/>
      <c r="H66" s="224"/>
      <c r="I66" s="224"/>
      <c r="J66" s="224"/>
      <c r="K66" s="224"/>
      <c r="L66" s="225"/>
      <c r="M66" s="47"/>
      <c r="N66" s="47"/>
      <c r="O66" s="228"/>
      <c r="P66" s="210"/>
      <c r="Q66" s="229"/>
      <c r="S66" s="73"/>
      <c r="T66" s="249" t="s">
        <v>349</v>
      </c>
      <c r="U66" s="249"/>
      <c r="V66" s="249"/>
      <c r="W66" s="249"/>
    </row>
    <row r="67" spans="2:23">
      <c r="B67" s="38"/>
      <c r="C67" s="70"/>
      <c r="E67" s="71"/>
      <c r="F67" s="71"/>
      <c r="G67" s="71"/>
      <c r="H67" s="71"/>
      <c r="I67" s="71"/>
      <c r="J67" s="71"/>
      <c r="K67" s="71"/>
      <c r="L67" s="72"/>
      <c r="O67" s="230"/>
      <c r="P67" s="231"/>
      <c r="Q67" s="232"/>
      <c r="S67" s="73"/>
      <c r="T67" s="249"/>
      <c r="U67" s="249"/>
      <c r="V67" s="249"/>
      <c r="W67" s="249"/>
    </row>
    <row r="68" spans="2:23">
      <c r="B68" s="212" t="s">
        <v>342</v>
      </c>
      <c r="C68" s="213"/>
      <c r="E68" s="71"/>
      <c r="F68" s="71"/>
      <c r="G68" s="71"/>
      <c r="H68" s="71"/>
      <c r="I68" s="71"/>
      <c r="J68" s="71"/>
      <c r="K68" s="71"/>
      <c r="L68" s="72"/>
      <c r="P68" s="47"/>
      <c r="S68" s="73"/>
      <c r="T68" s="249"/>
      <c r="U68" s="249"/>
      <c r="V68" s="249"/>
      <c r="W68" s="249"/>
    </row>
    <row r="69" spans="2:23" ht="15" customHeight="1">
      <c r="B69" s="214"/>
      <c r="C69" s="215"/>
      <c r="E69" s="72"/>
      <c r="F69" s="72"/>
      <c r="G69" s="72"/>
      <c r="H69" s="72"/>
      <c r="I69" s="72"/>
      <c r="J69" s="72"/>
      <c r="K69" s="72"/>
      <c r="L69" s="72"/>
      <c r="O69" s="209" t="s">
        <v>358</v>
      </c>
      <c r="P69" s="209"/>
      <c r="Q69" s="209"/>
      <c r="S69" s="73"/>
      <c r="T69" s="249"/>
      <c r="U69" s="249"/>
      <c r="V69" s="249"/>
      <c r="W69" s="249"/>
    </row>
    <row r="70" spans="2:23">
      <c r="B70" s="216"/>
      <c r="C70" s="217"/>
      <c r="O70" s="210"/>
      <c r="P70" s="210"/>
      <c r="Q70" s="210"/>
      <c r="S70" s="73"/>
      <c r="T70" s="200" t="s">
        <v>350</v>
      </c>
      <c r="U70" s="200"/>
      <c r="V70" s="200"/>
      <c r="W70" s="200"/>
    </row>
    <row r="71" spans="2:23">
      <c r="O71" s="210"/>
      <c r="P71" s="210"/>
      <c r="Q71" s="210"/>
      <c r="T71" s="200" t="s">
        <v>351</v>
      </c>
      <c r="U71" s="200"/>
      <c r="V71" s="200"/>
      <c r="W71" s="200"/>
    </row>
    <row r="72" spans="2:23" ht="15" customHeight="1">
      <c r="O72" s="210"/>
      <c r="P72" s="210"/>
      <c r="Q72" s="210"/>
      <c r="T72" s="211" t="s">
        <v>359</v>
      </c>
      <c r="U72" s="211"/>
      <c r="V72" s="211"/>
      <c r="W72" s="211"/>
    </row>
    <row r="73" spans="2:23">
      <c r="O73" s="210"/>
      <c r="P73" s="210"/>
      <c r="Q73" s="210"/>
      <c r="T73" s="95"/>
      <c r="U73" s="95"/>
      <c r="V73" s="95"/>
      <c r="W73" s="95"/>
    </row>
    <row r="74" spans="2:23">
      <c r="T74" s="95"/>
      <c r="U74" s="95"/>
      <c r="V74" s="95"/>
      <c r="W74" s="95"/>
    </row>
    <row r="75" spans="2:23">
      <c r="T75" s="95"/>
      <c r="U75" s="95"/>
      <c r="V75" s="95"/>
      <c r="W75" s="95"/>
    </row>
  </sheetData>
  <mergeCells count="87">
    <mergeCell ref="W46:X47"/>
    <mergeCell ref="Z46:AA48"/>
    <mergeCell ref="A1:C1"/>
    <mergeCell ref="T6:V17"/>
    <mergeCell ref="T3:V4"/>
    <mergeCell ref="AA3:AB4"/>
    <mergeCell ref="A19:C19"/>
    <mergeCell ref="H3:I4"/>
    <mergeCell ref="K3:L4"/>
    <mergeCell ref="N3:O4"/>
    <mergeCell ref="Q3:R4"/>
    <mergeCell ref="Q6:R13"/>
    <mergeCell ref="X3:Y4"/>
    <mergeCell ref="B3:C4"/>
    <mergeCell ref="E3:F4"/>
    <mergeCell ref="E6:F7"/>
    <mergeCell ref="B21:C22"/>
    <mergeCell ref="H21:I22"/>
    <mergeCell ref="N21:O22"/>
    <mergeCell ref="T21:V22"/>
    <mergeCell ref="Q21:R22"/>
    <mergeCell ref="K21:L22"/>
    <mergeCell ref="E21:F22"/>
    <mergeCell ref="B24:C24"/>
    <mergeCell ref="B26:C26"/>
    <mergeCell ref="B28:C28"/>
    <mergeCell ref="B30:C30"/>
    <mergeCell ref="B34:C34"/>
    <mergeCell ref="B32:C32"/>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A39:C39"/>
    <mergeCell ref="B41:C42"/>
    <mergeCell ref="E41:F42"/>
    <mergeCell ref="H41:I42"/>
    <mergeCell ref="B62:C63"/>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46:U47"/>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379</v>
      </c>
    </row>
    <row r="2" spans="1:5">
      <c r="A2" s="29" t="s">
        <v>371</v>
      </c>
      <c r="B2" s="29" t="s">
        <v>372</v>
      </c>
      <c r="C2" s="29" t="s">
        <v>373</v>
      </c>
      <c r="D2" s="29" t="s">
        <v>383</v>
      </c>
      <c r="E2" s="29" t="s">
        <v>384</v>
      </c>
    </row>
    <row r="3" spans="1:5">
      <c r="A3" s="29" t="s">
        <v>374</v>
      </c>
      <c r="B3" s="96">
        <v>1070953</v>
      </c>
      <c r="C3" s="96">
        <v>1097710</v>
      </c>
      <c r="D3" s="96">
        <f>MAX(B3:C3)-MIN(B3:C3)</f>
        <v>26757</v>
      </c>
      <c r="E3" s="97">
        <f>MIN(B3:C3)/MAX(B3:C3)</f>
        <v>0.97562470962276016</v>
      </c>
    </row>
    <row r="4" spans="1:5">
      <c r="A4" s="29" t="s">
        <v>375</v>
      </c>
      <c r="B4" s="96">
        <v>225655</v>
      </c>
      <c r="C4" s="96">
        <v>252861</v>
      </c>
      <c r="D4" s="96">
        <f t="shared" ref="D4:D8" si="0">MAX(B4:C4)-MIN(B4:C4)</f>
        <v>27206</v>
      </c>
      <c r="E4" s="50">
        <f>MIN(B4:C4)/MAX(B4:C4)</f>
        <v>0.89240729096222826</v>
      </c>
    </row>
    <row r="5" spans="1:5">
      <c r="A5" s="29" t="s">
        <v>376</v>
      </c>
      <c r="B5" s="96">
        <v>323534</v>
      </c>
      <c r="C5" s="96">
        <v>279948</v>
      </c>
      <c r="D5" s="96">
        <f t="shared" si="0"/>
        <v>43586</v>
      </c>
      <c r="E5" s="50">
        <f>MIN(B5:C5)/MAX(B5:C5)</f>
        <v>0.8652815469162437</v>
      </c>
    </row>
    <row r="6" spans="1:5">
      <c r="A6" s="29" t="s">
        <v>377</v>
      </c>
      <c r="B6" s="96">
        <v>806519</v>
      </c>
      <c r="C6" s="96">
        <v>806783</v>
      </c>
      <c r="D6" s="96">
        <f t="shared" si="0"/>
        <v>264</v>
      </c>
      <c r="E6" s="97">
        <f t="shared" ref="E6:E11" si="1">MIN(B6:C6)/MAX(B6:C6)</f>
        <v>0.99967277446351743</v>
      </c>
    </row>
    <row r="7" spans="1:5">
      <c r="A7" s="29" t="s">
        <v>380</v>
      </c>
      <c r="B7" s="96">
        <v>249241</v>
      </c>
      <c r="C7" s="96">
        <v>188529</v>
      </c>
      <c r="D7" s="96">
        <f t="shared" si="0"/>
        <v>60712</v>
      </c>
      <c r="E7" s="50">
        <f t="shared" si="1"/>
        <v>0.75641246825361796</v>
      </c>
    </row>
    <row r="8" spans="1:5">
      <c r="A8" s="29" t="s">
        <v>378</v>
      </c>
      <c r="B8" s="96">
        <v>2675902</v>
      </c>
      <c r="C8" s="96">
        <f>SUM(C3:C7)</f>
        <v>2625831</v>
      </c>
      <c r="D8" s="96">
        <f t="shared" si="0"/>
        <v>50071</v>
      </c>
      <c r="E8" s="97">
        <f t="shared" si="1"/>
        <v>0.98128817871506502</v>
      </c>
    </row>
    <row r="10" spans="1:5">
      <c r="A10" s="29" t="s">
        <v>382</v>
      </c>
      <c r="B10" s="96">
        <v>2673344</v>
      </c>
      <c r="C10" s="96">
        <v>2673344</v>
      </c>
      <c r="D10">
        <v>0</v>
      </c>
      <c r="E10">
        <f t="shared" si="1"/>
        <v>1</v>
      </c>
    </row>
    <row r="11" spans="1:5">
      <c r="A11" s="29" t="s">
        <v>381</v>
      </c>
      <c r="B11">
        <f>B8/B10</f>
        <v>1.00095685403749</v>
      </c>
      <c r="C11">
        <f>C8/C10</f>
        <v>0.98222712827080993</v>
      </c>
      <c r="D11">
        <f>B11-C11</f>
        <v>1.8729725766680083E-2</v>
      </c>
      <c r="E11" s="97">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72" customWidth="1"/>
    <col min="3" max="3" width="5" style="72" customWidth="1"/>
    <col min="4" max="4" width="10.83203125" style="72"/>
    <col min="5" max="5" width="12.5" style="72" customWidth="1"/>
    <col min="6" max="6" width="10.1640625" style="113"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51"/>
      <c r="C1" s="51"/>
      <c r="D1" s="51"/>
      <c r="E1" s="51"/>
      <c r="F1" s="112"/>
      <c r="I1" s="101"/>
      <c r="J1" s="280" t="s">
        <v>436</v>
      </c>
      <c r="K1" s="280"/>
    </row>
    <row r="2" spans="2:14" ht="28">
      <c r="B2" s="51" t="s">
        <v>61</v>
      </c>
      <c r="C2" s="51" t="s">
        <v>411</v>
      </c>
      <c r="D2" s="51" t="s">
        <v>62</v>
      </c>
      <c r="E2" s="51" t="s">
        <v>63</v>
      </c>
      <c r="F2" s="113" t="s">
        <v>434</v>
      </c>
      <c r="I2" s="102" t="s">
        <v>437</v>
      </c>
      <c r="J2" s="103" t="s">
        <v>438</v>
      </c>
      <c r="K2" s="103" t="s">
        <v>439</v>
      </c>
      <c r="L2" s="114" t="s">
        <v>475</v>
      </c>
      <c r="M2" s="115" t="s">
        <v>476</v>
      </c>
      <c r="N2" s="114"/>
    </row>
    <row r="3" spans="2:14">
      <c r="B3" s="72" t="s">
        <v>68</v>
      </c>
      <c r="C3" s="72">
        <v>2011</v>
      </c>
      <c r="D3" s="72">
        <v>3904</v>
      </c>
      <c r="E3" s="72">
        <v>100107</v>
      </c>
      <c r="F3" s="113">
        <v>25.642161885245901</v>
      </c>
      <c r="I3" s="104" t="s">
        <v>414</v>
      </c>
      <c r="J3" s="105">
        <v>4.3166417538614796</v>
      </c>
      <c r="K3" s="105">
        <v>3.4031388522371464</v>
      </c>
      <c r="L3" s="100"/>
    </row>
    <row r="4" spans="2:14">
      <c r="B4" s="72" t="s">
        <v>69</v>
      </c>
      <c r="C4" s="72">
        <v>2011</v>
      </c>
      <c r="D4" s="72">
        <v>94</v>
      </c>
      <c r="E4" s="72">
        <v>402</v>
      </c>
      <c r="F4" s="113">
        <v>4.2765957446808498</v>
      </c>
      <c r="I4" s="104" t="s">
        <v>440</v>
      </c>
      <c r="J4" s="105">
        <v>4.3166417538614796</v>
      </c>
      <c r="K4" s="105">
        <v>3.4031388522371464</v>
      </c>
      <c r="L4" s="113">
        <v>4.3166417538614796</v>
      </c>
    </row>
    <row r="5" spans="2:14">
      <c r="B5" s="72" t="s">
        <v>79</v>
      </c>
      <c r="C5" s="72">
        <v>2011</v>
      </c>
      <c r="D5" s="72">
        <v>118</v>
      </c>
      <c r="E5" s="72">
        <v>203</v>
      </c>
      <c r="F5" s="113">
        <v>1.72033898305084</v>
      </c>
      <c r="I5" s="104" t="s">
        <v>68</v>
      </c>
      <c r="J5" s="105">
        <v>26.994691254540399</v>
      </c>
      <c r="K5" s="105">
        <v>23.250239817953975</v>
      </c>
      <c r="L5" s="113">
        <v>25.642161885245901</v>
      </c>
    </row>
    <row r="6" spans="2:14">
      <c r="B6" s="72" t="s">
        <v>25</v>
      </c>
      <c r="C6" s="72">
        <v>2011</v>
      </c>
      <c r="D6" s="72">
        <v>26500</v>
      </c>
      <c r="E6" s="72">
        <v>64200</v>
      </c>
      <c r="F6" s="113">
        <v>2.4226415094339599</v>
      </c>
      <c r="I6" s="104" t="s">
        <v>69</v>
      </c>
      <c r="J6" s="105">
        <v>4.5061728395061724</v>
      </c>
      <c r="K6" s="105">
        <v>6.2224855130128756</v>
      </c>
      <c r="L6" s="113">
        <v>4.2765957446808498</v>
      </c>
    </row>
    <row r="7" spans="2:14">
      <c r="B7" s="72" t="s">
        <v>399</v>
      </c>
      <c r="C7" s="72">
        <v>2011</v>
      </c>
      <c r="D7" s="72">
        <v>80100</v>
      </c>
      <c r="E7" s="72">
        <v>162500</v>
      </c>
      <c r="F7" s="113">
        <v>2.0287141073657899</v>
      </c>
      <c r="I7" s="104" t="s">
        <v>79</v>
      </c>
      <c r="J7" s="105">
        <v>1.7894279697553683</v>
      </c>
      <c r="K7" s="105">
        <v>1.4986450456101292</v>
      </c>
      <c r="L7" s="113">
        <v>1.72033898305084</v>
      </c>
    </row>
    <row r="8" spans="2:14">
      <c r="B8" s="72" t="s">
        <v>412</v>
      </c>
      <c r="C8" s="72">
        <v>2011</v>
      </c>
      <c r="D8" s="72">
        <v>749</v>
      </c>
      <c r="E8" s="72">
        <v>4258</v>
      </c>
      <c r="F8" s="113">
        <v>5.6849132176234898</v>
      </c>
      <c r="I8" s="104" t="s">
        <v>441</v>
      </c>
      <c r="J8" s="105">
        <v>0</v>
      </c>
      <c r="K8" s="105">
        <v>0</v>
      </c>
      <c r="L8" s="72"/>
    </row>
    <row r="9" spans="2:14">
      <c r="B9" s="72" t="s">
        <v>81</v>
      </c>
      <c r="C9" s="72">
        <v>2011</v>
      </c>
      <c r="D9" s="72">
        <v>159</v>
      </c>
      <c r="E9" s="72">
        <v>4694</v>
      </c>
      <c r="F9" s="113">
        <v>29.522012578616302</v>
      </c>
      <c r="I9" s="104" t="s">
        <v>442</v>
      </c>
      <c r="J9" s="105">
        <v>0</v>
      </c>
      <c r="K9" s="105">
        <v>0</v>
      </c>
      <c r="L9" s="72"/>
    </row>
    <row r="10" spans="2:14">
      <c r="B10" s="72" t="s">
        <v>70</v>
      </c>
      <c r="C10" s="72">
        <v>2011</v>
      </c>
      <c r="D10" s="72">
        <v>8441</v>
      </c>
      <c r="E10" s="72">
        <v>44120</v>
      </c>
      <c r="F10" s="113">
        <v>5.2268688544011299</v>
      </c>
      <c r="I10" s="104" t="s">
        <v>443</v>
      </c>
      <c r="J10" s="105">
        <v>2.4226415094339622</v>
      </c>
      <c r="K10" s="105">
        <v>2.0077454037681006</v>
      </c>
      <c r="L10" s="113">
        <v>2.4226415094339599</v>
      </c>
    </row>
    <row r="11" spans="2:14">
      <c r="B11" s="72" t="s">
        <v>82</v>
      </c>
      <c r="C11" s="72">
        <v>2011</v>
      </c>
      <c r="D11" s="72">
        <v>334</v>
      </c>
      <c r="E11" s="72">
        <v>1804</v>
      </c>
      <c r="F11" s="113">
        <v>5.4011976047904096</v>
      </c>
      <c r="I11" s="104" t="s">
        <v>412</v>
      </c>
      <c r="J11" s="105">
        <v>5.6799098405924591</v>
      </c>
      <c r="K11" s="105">
        <v>6.5426390082841692</v>
      </c>
      <c r="L11" s="113">
        <v>5.6849132176234898</v>
      </c>
    </row>
    <row r="12" spans="2:14">
      <c r="B12" s="72" t="s">
        <v>83</v>
      </c>
      <c r="C12" s="72">
        <v>2011</v>
      </c>
      <c r="D12" s="72">
        <v>310</v>
      </c>
      <c r="E12" s="72">
        <v>3914</v>
      </c>
      <c r="F12" s="113">
        <v>12.625806451612901</v>
      </c>
      <c r="I12" s="104" t="s">
        <v>444</v>
      </c>
      <c r="J12" s="105">
        <v>2.0287141073657899</v>
      </c>
      <c r="K12" s="105">
        <v>1.8689466591152695</v>
      </c>
      <c r="L12" s="113">
        <v>2.0287141073657899</v>
      </c>
    </row>
    <row r="13" spans="2:14">
      <c r="B13" s="72" t="s">
        <v>84</v>
      </c>
      <c r="C13" s="72">
        <v>2011</v>
      </c>
      <c r="D13" s="72">
        <v>431</v>
      </c>
      <c r="E13" s="72">
        <v>6540</v>
      </c>
      <c r="F13" s="113">
        <v>15.1740139211136</v>
      </c>
      <c r="I13" s="104" t="s">
        <v>81</v>
      </c>
      <c r="J13" s="105">
        <v>29.512030302628471</v>
      </c>
      <c r="K13" s="105">
        <v>20.783207216869652</v>
      </c>
      <c r="L13" s="113">
        <v>29.522012578616302</v>
      </c>
    </row>
    <row r="14" spans="2:14">
      <c r="B14" s="72" t="s">
        <v>400</v>
      </c>
      <c r="C14" s="72">
        <v>2011</v>
      </c>
      <c r="D14" s="72">
        <v>35800</v>
      </c>
      <c r="E14" s="72">
        <v>56000</v>
      </c>
      <c r="F14" s="113">
        <v>1.5642458100558601</v>
      </c>
      <c r="I14" s="104" t="s">
        <v>70</v>
      </c>
      <c r="J14" s="105">
        <v>5.2831996168123574</v>
      </c>
      <c r="K14" s="105">
        <v>5.84412262262091</v>
      </c>
      <c r="L14" s="113">
        <v>5.2268688544011299</v>
      </c>
    </row>
    <row r="15" spans="2:14">
      <c r="B15" s="72" t="s">
        <v>329</v>
      </c>
      <c r="C15" s="72">
        <v>0</v>
      </c>
      <c r="D15" s="72">
        <v>0</v>
      </c>
      <c r="E15" s="72">
        <v>0</v>
      </c>
      <c r="F15" s="113">
        <v>0.97</v>
      </c>
      <c r="I15" s="104" t="s">
        <v>82</v>
      </c>
      <c r="J15" s="105">
        <v>5.4041005601521039</v>
      </c>
      <c r="K15" s="105">
        <v>4.7261562730009974</v>
      </c>
      <c r="L15" s="113">
        <v>5.4011976047904096</v>
      </c>
    </row>
    <row r="16" spans="2:14">
      <c r="B16" s="72" t="s">
        <v>528</v>
      </c>
      <c r="C16" s="72">
        <v>0</v>
      </c>
      <c r="D16" s="72">
        <v>0</v>
      </c>
      <c r="E16" s="72">
        <v>0</v>
      </c>
      <c r="F16" s="113">
        <v>0.75</v>
      </c>
      <c r="I16" s="104" t="s">
        <v>83</v>
      </c>
      <c r="J16" s="105">
        <v>12.642755549144699</v>
      </c>
      <c r="K16" s="105">
        <v>11.744933704754416</v>
      </c>
      <c r="L16" s="113">
        <v>12.625806451612901</v>
      </c>
    </row>
    <row r="17" spans="2:12">
      <c r="B17" s="72" t="s">
        <v>385</v>
      </c>
      <c r="C17" s="72">
        <v>2011</v>
      </c>
      <c r="D17" s="72">
        <v>297</v>
      </c>
      <c r="E17" s="72">
        <v>8740</v>
      </c>
      <c r="F17" s="113">
        <v>29.427609427609401</v>
      </c>
      <c r="I17" s="104" t="s">
        <v>84</v>
      </c>
      <c r="J17" s="105">
        <v>16.171067384898482</v>
      </c>
      <c r="K17" s="105">
        <v>19.342892616570339</v>
      </c>
      <c r="L17" s="113">
        <v>15.1740139211136</v>
      </c>
    </row>
    <row r="18" spans="2:12">
      <c r="B18" s="72" t="s">
        <v>85</v>
      </c>
      <c r="C18" s="72">
        <v>2011</v>
      </c>
      <c r="D18" s="72">
        <v>72</v>
      </c>
      <c r="E18" s="72">
        <v>813</v>
      </c>
      <c r="F18" s="113">
        <v>11.2916666666666</v>
      </c>
      <c r="I18" s="104" t="s">
        <v>445</v>
      </c>
      <c r="J18" s="105">
        <v>0.96867256662849444</v>
      </c>
      <c r="K18" s="106">
        <v>0.88938117606405609</v>
      </c>
      <c r="L18" s="113">
        <v>0.97</v>
      </c>
    </row>
    <row r="19" spans="2:12">
      <c r="B19" s="72" t="s">
        <v>86</v>
      </c>
      <c r="C19" s="72">
        <v>2011</v>
      </c>
      <c r="D19" s="72">
        <v>8</v>
      </c>
      <c r="E19" s="72">
        <v>56</v>
      </c>
      <c r="F19" s="113">
        <v>7</v>
      </c>
      <c r="I19" s="104" t="s">
        <v>446</v>
      </c>
      <c r="J19" s="105">
        <v>0.75250475469519862</v>
      </c>
      <c r="K19" s="106">
        <v>0.69090793605728884</v>
      </c>
      <c r="L19" s="113">
        <v>0.75</v>
      </c>
    </row>
    <row r="20" spans="2:12">
      <c r="B20" s="72" t="s">
        <v>408</v>
      </c>
      <c r="D20" s="72">
        <v>39</v>
      </c>
      <c r="E20" s="72">
        <v>176</v>
      </c>
      <c r="F20" s="113">
        <v>4.3940886699507304</v>
      </c>
      <c r="I20" s="104" t="s">
        <v>385</v>
      </c>
      <c r="J20" s="105">
        <v>32.708242382039295</v>
      </c>
      <c r="K20" s="105">
        <v>28.247003367141794</v>
      </c>
      <c r="L20" s="113">
        <v>29.427609427609401</v>
      </c>
    </row>
    <row r="21" spans="2:12">
      <c r="B21" s="72" t="s">
        <v>71</v>
      </c>
      <c r="C21" s="72">
        <v>2011</v>
      </c>
      <c r="D21" s="72">
        <v>1691</v>
      </c>
      <c r="E21" s="72">
        <v>10419</v>
      </c>
      <c r="F21" s="113">
        <v>6.1614429331756302</v>
      </c>
      <c r="I21" s="104" t="s">
        <v>85</v>
      </c>
      <c r="J21" s="105">
        <v>11.331097887467072</v>
      </c>
      <c r="K21" s="105">
        <v>8.0037329444503982</v>
      </c>
      <c r="L21" s="113">
        <v>11.2916666666666</v>
      </c>
    </row>
    <row r="22" spans="2:12">
      <c r="B22" s="72" t="s">
        <v>420</v>
      </c>
      <c r="C22" s="72">
        <v>2011</v>
      </c>
      <c r="D22" s="72">
        <v>47500</v>
      </c>
      <c r="E22" s="72">
        <v>85600</v>
      </c>
      <c r="F22" s="113">
        <v>1.80210526315789</v>
      </c>
      <c r="I22" s="104" t="s">
        <v>86</v>
      </c>
      <c r="J22" s="105">
        <v>6.9741808052004108</v>
      </c>
      <c r="K22" s="105">
        <v>21.898927728329291</v>
      </c>
      <c r="L22" s="113">
        <v>7</v>
      </c>
    </row>
    <row r="23" spans="2:12">
      <c r="B23" s="72" t="s">
        <v>433</v>
      </c>
      <c r="C23" s="72">
        <v>2011</v>
      </c>
      <c r="D23" s="72">
        <v>1291600</v>
      </c>
      <c r="E23" s="72">
        <v>11358700</v>
      </c>
      <c r="F23" s="113">
        <v>8.7942861567048602</v>
      </c>
      <c r="I23" s="104" t="s">
        <v>408</v>
      </c>
      <c r="J23" s="105">
        <v>4.3940886699507384</v>
      </c>
      <c r="K23" s="107">
        <v>4.3940886699507384</v>
      </c>
      <c r="L23" s="113">
        <v>4.3940886699507304</v>
      </c>
    </row>
    <row r="24" spans="2:12">
      <c r="B24" s="72" t="s">
        <v>401</v>
      </c>
      <c r="C24" s="72">
        <v>2011</v>
      </c>
      <c r="D24" s="72">
        <v>13800</v>
      </c>
      <c r="E24" s="72">
        <v>530700</v>
      </c>
      <c r="F24" s="113">
        <v>38.456521739130402</v>
      </c>
      <c r="I24" s="104" t="s">
        <v>71</v>
      </c>
      <c r="J24" s="105">
        <v>6.8544257498171177</v>
      </c>
      <c r="K24" s="105">
        <v>6.8960614643665554</v>
      </c>
      <c r="L24" s="113">
        <v>6.1614429331756302</v>
      </c>
    </row>
    <row r="25" spans="2:12">
      <c r="B25" s="72" t="s">
        <v>386</v>
      </c>
      <c r="C25" s="72">
        <v>2011</v>
      </c>
      <c r="D25" s="72">
        <v>1301</v>
      </c>
      <c r="E25" s="72">
        <v>7511</v>
      </c>
      <c r="F25" s="113">
        <v>5.7732513451191299</v>
      </c>
      <c r="I25" s="104" t="s">
        <v>447</v>
      </c>
      <c r="J25" s="105">
        <v>0</v>
      </c>
      <c r="K25" s="105">
        <v>0</v>
      </c>
      <c r="L25" s="72"/>
    </row>
    <row r="26" spans="2:12">
      <c r="B26" s="72" t="s">
        <v>72</v>
      </c>
      <c r="C26" s="72">
        <v>2011</v>
      </c>
      <c r="D26" s="72">
        <v>2638</v>
      </c>
      <c r="E26" s="72">
        <v>27431</v>
      </c>
      <c r="F26" s="113">
        <v>10.398407884761101</v>
      </c>
      <c r="I26" s="104" t="s">
        <v>448</v>
      </c>
      <c r="J26" s="105">
        <v>8.794286156704862</v>
      </c>
      <c r="K26" s="105">
        <v>8.2185709394994326</v>
      </c>
      <c r="L26" s="113">
        <v>8.7942861567048602</v>
      </c>
    </row>
    <row r="27" spans="2:12">
      <c r="B27" s="72" t="s">
        <v>387</v>
      </c>
      <c r="C27" s="72">
        <v>2011</v>
      </c>
      <c r="D27" s="72">
        <v>104</v>
      </c>
      <c r="E27" s="72">
        <v>964</v>
      </c>
      <c r="F27" s="113">
        <v>9.2692307692307701</v>
      </c>
      <c r="I27" s="104" t="s">
        <v>449</v>
      </c>
      <c r="J27" s="105">
        <v>38.456521739130402</v>
      </c>
      <c r="K27" s="105">
        <v>38.189552847516708</v>
      </c>
      <c r="L27" s="72"/>
    </row>
    <row r="28" spans="2:12">
      <c r="B28" s="72" t="s">
        <v>390</v>
      </c>
      <c r="C28" s="72">
        <v>2011</v>
      </c>
      <c r="D28" s="72">
        <v>123</v>
      </c>
      <c r="E28" s="72">
        <v>3995</v>
      </c>
      <c r="F28" s="113">
        <v>32.479674796747901</v>
      </c>
      <c r="I28" s="104" t="s">
        <v>386</v>
      </c>
      <c r="J28" s="105">
        <v>5.7713101778088198</v>
      </c>
      <c r="K28" s="105">
        <v>8.0020317416026803</v>
      </c>
      <c r="L28" s="113">
        <v>5.7732513451191299</v>
      </c>
    </row>
    <row r="29" spans="2:12">
      <c r="B29" s="72" t="s">
        <v>402</v>
      </c>
      <c r="C29" s="72">
        <v>2011</v>
      </c>
      <c r="D29" s="72">
        <v>299300</v>
      </c>
      <c r="E29" s="72">
        <v>398900</v>
      </c>
      <c r="F29" s="113">
        <v>1.33277647844971</v>
      </c>
      <c r="I29" s="104" t="s">
        <v>72</v>
      </c>
      <c r="J29" s="105">
        <v>10.395904436860068</v>
      </c>
      <c r="K29" s="105">
        <v>13.10995082814785</v>
      </c>
      <c r="L29" s="113">
        <v>10.398407884761101</v>
      </c>
    </row>
    <row r="30" spans="2:12">
      <c r="B30" s="72" t="s">
        <v>101</v>
      </c>
      <c r="C30" s="72">
        <v>2011</v>
      </c>
      <c r="D30" s="72">
        <v>39.512599999999999</v>
      </c>
      <c r="E30" s="72">
        <v>18451.581999999999</v>
      </c>
      <c r="F30" s="113">
        <v>466.97969761544402</v>
      </c>
      <c r="I30" s="104" t="s">
        <v>450</v>
      </c>
      <c r="J30" s="105">
        <v>9.2675198765968858</v>
      </c>
      <c r="K30" s="105">
        <v>11.484443044927678</v>
      </c>
      <c r="L30" s="113">
        <v>9.2692307692307701</v>
      </c>
    </row>
    <row r="31" spans="2:12">
      <c r="B31" s="72" t="s">
        <v>102</v>
      </c>
      <c r="C31" s="72">
        <v>2011</v>
      </c>
      <c r="D31" s="72">
        <v>131.3047</v>
      </c>
      <c r="E31" s="72">
        <v>29513.440999999999</v>
      </c>
      <c r="F31" s="113">
        <v>224.770636542332</v>
      </c>
      <c r="I31" s="104" t="s">
        <v>451</v>
      </c>
      <c r="J31" s="105">
        <v>466.97969761544419</v>
      </c>
      <c r="K31" s="105">
        <v>466.97969761544419</v>
      </c>
      <c r="L31" s="113">
        <v>466.97969761544402</v>
      </c>
    </row>
    <row r="32" spans="2:12">
      <c r="B32" s="72" t="s">
        <v>100</v>
      </c>
      <c r="C32" s="72">
        <v>2011</v>
      </c>
      <c r="D32" s="72">
        <v>108.1391</v>
      </c>
      <c r="E32" s="72">
        <v>64129.726000000002</v>
      </c>
      <c r="F32" s="113">
        <v>593.02995863660703</v>
      </c>
      <c r="I32" s="104" t="s">
        <v>452</v>
      </c>
      <c r="J32" s="105">
        <v>0</v>
      </c>
      <c r="K32" s="105">
        <v>0</v>
      </c>
      <c r="L32" s="72"/>
    </row>
    <row r="33" spans="2:12">
      <c r="B33" s="72" t="s">
        <v>388</v>
      </c>
      <c r="C33" s="72">
        <v>2011</v>
      </c>
      <c r="D33" s="72">
        <v>112</v>
      </c>
      <c r="E33" s="72">
        <v>276</v>
      </c>
      <c r="F33" s="113">
        <v>2.46428571428571</v>
      </c>
      <c r="I33" s="104" t="s">
        <v>423</v>
      </c>
      <c r="J33" s="105">
        <v>32.371822570805236</v>
      </c>
      <c r="K33" s="105">
        <v>32.645537643695938</v>
      </c>
      <c r="L33" s="113">
        <v>32.479674796747901</v>
      </c>
    </row>
    <row r="34" spans="2:12">
      <c r="B34" s="72" t="s">
        <v>73</v>
      </c>
      <c r="C34" s="72">
        <v>2011</v>
      </c>
      <c r="D34" s="72">
        <v>3730</v>
      </c>
      <c r="E34" s="72">
        <v>20972</v>
      </c>
      <c r="F34" s="113">
        <v>5.6225201072386</v>
      </c>
      <c r="I34" s="104" t="s">
        <v>453</v>
      </c>
      <c r="J34" s="105">
        <v>0</v>
      </c>
      <c r="K34" s="105">
        <v>0</v>
      </c>
      <c r="L34" s="72"/>
    </row>
    <row r="35" spans="2:12">
      <c r="B35" s="72" t="s">
        <v>389</v>
      </c>
      <c r="C35" s="72">
        <v>2011</v>
      </c>
      <c r="D35" s="72">
        <v>37</v>
      </c>
      <c r="E35" s="72">
        <v>360</v>
      </c>
      <c r="F35" s="113">
        <v>9.7297297297297298</v>
      </c>
      <c r="I35" s="104" t="s">
        <v>454</v>
      </c>
      <c r="J35" s="105">
        <v>0</v>
      </c>
      <c r="K35" s="105">
        <v>0</v>
      </c>
      <c r="L35" s="72"/>
    </row>
    <row r="36" spans="2:12">
      <c r="B36" s="72" t="s">
        <v>426</v>
      </c>
      <c r="C36" s="72">
        <v>2011</v>
      </c>
      <c r="D36" s="72">
        <v>1035000</v>
      </c>
      <c r="E36" s="72">
        <v>1573500</v>
      </c>
      <c r="F36" s="113">
        <v>1.52028985507246</v>
      </c>
      <c r="I36" s="104" t="s">
        <v>73</v>
      </c>
      <c r="J36" s="105">
        <v>5.6214036031191181</v>
      </c>
      <c r="K36" s="105">
        <v>5.1802683414326607</v>
      </c>
      <c r="L36" s="113">
        <v>5.6225201072386</v>
      </c>
    </row>
    <row r="37" spans="2:12">
      <c r="B37" s="72" t="s">
        <v>89</v>
      </c>
      <c r="C37" s="72">
        <v>2011</v>
      </c>
      <c r="D37" s="72">
        <v>238</v>
      </c>
      <c r="E37" s="72">
        <v>6215</v>
      </c>
      <c r="F37" s="113">
        <v>26.113445378151201</v>
      </c>
      <c r="I37" s="104" t="s">
        <v>455</v>
      </c>
      <c r="J37" s="105">
        <v>0</v>
      </c>
      <c r="K37" s="105">
        <v>0</v>
      </c>
      <c r="L37" s="72"/>
    </row>
    <row r="38" spans="2:12">
      <c r="B38" s="72" t="s">
        <v>66</v>
      </c>
      <c r="D38" s="72">
        <v>3371.4285714285702</v>
      </c>
      <c r="E38" s="72">
        <v>3671.4285714285702</v>
      </c>
      <c r="F38" s="113">
        <v>1.2108843537414899</v>
      </c>
      <c r="I38" s="104" t="s">
        <v>456</v>
      </c>
      <c r="J38" s="105">
        <v>0</v>
      </c>
      <c r="K38" s="105">
        <v>0</v>
      </c>
      <c r="L38" s="72"/>
    </row>
    <row r="39" spans="2:12">
      <c r="B39" s="72" t="s">
        <v>98</v>
      </c>
      <c r="D39" s="72">
        <v>30.995227889999999</v>
      </c>
      <c r="E39" s="72">
        <v>21849.006413999999</v>
      </c>
      <c r="F39" s="113">
        <v>758.56341472194094</v>
      </c>
      <c r="I39" s="104" t="s">
        <v>457</v>
      </c>
      <c r="J39" s="105">
        <v>0</v>
      </c>
      <c r="K39" s="105">
        <v>0</v>
      </c>
      <c r="L39" s="72"/>
    </row>
    <row r="40" spans="2:12">
      <c r="B40" s="72" t="s">
        <v>409</v>
      </c>
      <c r="C40" s="72">
        <v>2011</v>
      </c>
      <c r="D40" s="72">
        <v>80</v>
      </c>
      <c r="E40" s="72">
        <v>806</v>
      </c>
      <c r="F40" s="113">
        <v>10.074999999999999</v>
      </c>
      <c r="I40" s="104" t="s">
        <v>89</v>
      </c>
      <c r="J40" s="105">
        <v>26.119153369588751</v>
      </c>
      <c r="K40" s="105">
        <v>22.92301432318547</v>
      </c>
      <c r="L40" s="113">
        <v>26.113445378151201</v>
      </c>
    </row>
    <row r="41" spans="2:12">
      <c r="B41" s="72" t="s">
        <v>21</v>
      </c>
      <c r="C41" s="72">
        <v>2011</v>
      </c>
      <c r="D41" s="72">
        <v>35200</v>
      </c>
      <c r="E41" s="72">
        <v>86400</v>
      </c>
      <c r="F41" s="113">
        <v>2.4545454545454501</v>
      </c>
      <c r="I41" s="104" t="s">
        <v>458</v>
      </c>
      <c r="J41" s="105">
        <v>0</v>
      </c>
      <c r="K41" s="105">
        <v>0</v>
      </c>
      <c r="L41" s="72"/>
    </row>
    <row r="42" spans="2:12">
      <c r="B42" s="72" t="s">
        <v>391</v>
      </c>
      <c r="C42" s="72">
        <v>2011</v>
      </c>
      <c r="D42" s="72">
        <v>20</v>
      </c>
      <c r="E42" s="72">
        <v>479</v>
      </c>
      <c r="F42" s="113">
        <v>23.95</v>
      </c>
      <c r="I42" s="104" t="s">
        <v>459</v>
      </c>
      <c r="J42" s="105">
        <v>0</v>
      </c>
      <c r="K42" s="105">
        <v>0</v>
      </c>
      <c r="L42" s="72"/>
    </row>
    <row r="43" spans="2:12">
      <c r="B43" s="72" t="s">
        <v>392</v>
      </c>
      <c r="C43" s="72">
        <v>2011</v>
      </c>
      <c r="D43" s="72">
        <v>8</v>
      </c>
      <c r="E43" s="72">
        <v>114</v>
      </c>
      <c r="F43" s="113">
        <v>14.25</v>
      </c>
      <c r="I43" s="104" t="s">
        <v>98</v>
      </c>
      <c r="J43" s="105">
        <v>778.05659218150174</v>
      </c>
      <c r="K43" s="105">
        <v>778.05659218150174</v>
      </c>
      <c r="L43" s="113">
        <v>758.56341472194094</v>
      </c>
    </row>
    <row r="44" spans="2:12">
      <c r="B44" s="72" t="s">
        <v>393</v>
      </c>
      <c r="C44" s="72">
        <v>2011</v>
      </c>
      <c r="D44" s="72">
        <v>19</v>
      </c>
      <c r="E44" s="72">
        <v>290</v>
      </c>
      <c r="F44" s="113">
        <v>15.2631578947368</v>
      </c>
      <c r="I44" s="104" t="s">
        <v>460</v>
      </c>
      <c r="J44" s="105">
        <v>2.4545454545454546</v>
      </c>
      <c r="K44" s="108">
        <v>1.3959514574153877</v>
      </c>
      <c r="L44" s="113">
        <v>2.4545454545454501</v>
      </c>
    </row>
    <row r="45" spans="2:12">
      <c r="B45" s="72" t="s">
        <v>9</v>
      </c>
      <c r="C45" s="72">
        <v>0</v>
      </c>
      <c r="D45" s="72">
        <v>0</v>
      </c>
      <c r="E45" s="72">
        <v>0</v>
      </c>
      <c r="F45" s="113">
        <v>4.2</v>
      </c>
      <c r="I45" s="104" t="s">
        <v>461</v>
      </c>
      <c r="J45" s="105">
        <v>0</v>
      </c>
      <c r="K45" s="105">
        <v>0</v>
      </c>
      <c r="L45" s="72"/>
    </row>
    <row r="46" spans="2:12">
      <c r="B46" s="72" t="s">
        <v>74</v>
      </c>
      <c r="C46" s="72">
        <v>2011</v>
      </c>
      <c r="D46" s="72">
        <v>511</v>
      </c>
      <c r="E46" s="72">
        <v>4858</v>
      </c>
      <c r="F46" s="113">
        <v>9.5068493150684894</v>
      </c>
      <c r="I46" s="104" t="s">
        <v>462</v>
      </c>
      <c r="J46" s="105">
        <v>0</v>
      </c>
      <c r="K46" s="105">
        <v>0</v>
      </c>
      <c r="L46" s="72"/>
    </row>
    <row r="47" spans="2:12">
      <c r="B47" s="72" t="s">
        <v>75</v>
      </c>
      <c r="C47" s="72">
        <v>2011</v>
      </c>
      <c r="D47" s="72">
        <v>260</v>
      </c>
      <c r="E47" s="72">
        <v>5838</v>
      </c>
      <c r="F47" s="113">
        <v>22.453846153846101</v>
      </c>
      <c r="I47" s="104" t="s">
        <v>280</v>
      </c>
      <c r="J47" s="105">
        <v>9.5011709601873537</v>
      </c>
      <c r="K47" s="105">
        <v>9.9090371433944568</v>
      </c>
      <c r="L47" s="113">
        <v>9.5068493150684894</v>
      </c>
    </row>
    <row r="48" spans="2:12">
      <c r="B48" s="72" t="s">
        <v>403</v>
      </c>
      <c r="D48" s="72">
        <v>3260</v>
      </c>
      <c r="E48" s="72">
        <v>4900</v>
      </c>
      <c r="F48" s="113">
        <v>1.71166666666666</v>
      </c>
      <c r="I48" s="104" t="s">
        <v>211</v>
      </c>
      <c r="J48" s="105">
        <v>0</v>
      </c>
      <c r="K48" s="105">
        <v>0</v>
      </c>
      <c r="L48" s="72"/>
    </row>
    <row r="49" spans="2:12">
      <c r="B49" s="72" t="s">
        <v>394</v>
      </c>
      <c r="C49" s="72">
        <v>2011</v>
      </c>
      <c r="D49" s="72">
        <v>312</v>
      </c>
      <c r="E49" s="72">
        <v>1159</v>
      </c>
      <c r="F49" s="113">
        <v>3.7147435897435899</v>
      </c>
      <c r="I49" s="104" t="s">
        <v>75</v>
      </c>
      <c r="J49" s="105">
        <v>22.44927536231884</v>
      </c>
      <c r="K49" s="105">
        <v>19.156394762825691</v>
      </c>
      <c r="L49" s="113">
        <v>22.453846153846101</v>
      </c>
    </row>
    <row r="50" spans="2:12">
      <c r="B50" s="72" t="s">
        <v>96</v>
      </c>
      <c r="C50" s="72">
        <v>2011</v>
      </c>
      <c r="D50" s="72">
        <v>149</v>
      </c>
      <c r="E50" s="72">
        <v>2451</v>
      </c>
      <c r="F50" s="113">
        <v>16.449664429530198</v>
      </c>
      <c r="I50" s="104" t="s">
        <v>403</v>
      </c>
      <c r="J50" s="105">
        <v>1.7116666666666667</v>
      </c>
      <c r="K50" s="105">
        <v>1.7116666666666667</v>
      </c>
      <c r="L50" s="113">
        <v>1.71166666666666</v>
      </c>
    </row>
    <row r="51" spans="2:12">
      <c r="B51" s="72" t="s">
        <v>76</v>
      </c>
      <c r="C51" s="72">
        <v>2011</v>
      </c>
      <c r="D51" s="72">
        <v>189</v>
      </c>
      <c r="E51" s="72">
        <v>1447</v>
      </c>
      <c r="F51" s="113">
        <v>7.6560846560846496</v>
      </c>
      <c r="I51" s="104" t="s">
        <v>394</v>
      </c>
      <c r="J51" s="105">
        <v>3.7109415410342113</v>
      </c>
      <c r="K51" s="105">
        <v>4.5164525130861151</v>
      </c>
      <c r="L51" s="113">
        <v>3.7147435897435899</v>
      </c>
    </row>
    <row r="52" spans="2:12">
      <c r="B52" s="72" t="s">
        <v>99</v>
      </c>
      <c r="C52" s="72">
        <v>2011</v>
      </c>
      <c r="D52" s="72">
        <v>2873.2705999999998</v>
      </c>
      <c r="E52" s="72">
        <v>96418.4</v>
      </c>
      <c r="F52" s="113">
        <v>33.557020351650799</v>
      </c>
      <c r="I52" s="104" t="s">
        <v>463</v>
      </c>
      <c r="J52" s="105">
        <v>16.413454312417528</v>
      </c>
      <c r="K52" s="105">
        <v>14.470671238061332</v>
      </c>
      <c r="L52" s="113">
        <v>16.449664429530198</v>
      </c>
    </row>
    <row r="53" spans="2:12">
      <c r="B53" s="72" t="s">
        <v>91</v>
      </c>
      <c r="C53" s="72">
        <v>2011</v>
      </c>
      <c r="D53" s="72">
        <v>370</v>
      </c>
      <c r="E53" s="72">
        <v>9842</v>
      </c>
      <c r="F53" s="113">
        <v>26.6</v>
      </c>
      <c r="I53" s="104" t="s">
        <v>464</v>
      </c>
      <c r="J53" s="105">
        <v>224.77080772493881</v>
      </c>
      <c r="K53" s="105">
        <v>233.69361746558371</v>
      </c>
      <c r="L53" s="113">
        <v>224.770636542332</v>
      </c>
    </row>
    <row r="54" spans="2:12">
      <c r="B54" s="72" t="s">
        <v>97</v>
      </c>
      <c r="C54" s="72">
        <v>2011</v>
      </c>
      <c r="D54" s="72">
        <v>43</v>
      </c>
      <c r="E54" s="72">
        <v>635</v>
      </c>
      <c r="F54" s="113">
        <v>14.7674418604651</v>
      </c>
      <c r="I54" s="104" t="s">
        <v>465</v>
      </c>
      <c r="J54" s="105">
        <v>0</v>
      </c>
      <c r="K54" s="105">
        <v>0</v>
      </c>
      <c r="L54" s="72"/>
    </row>
    <row r="55" spans="2:12">
      <c r="B55" s="72" t="s">
        <v>77</v>
      </c>
      <c r="C55" s="72">
        <v>2011</v>
      </c>
      <c r="D55" s="72">
        <v>1747</v>
      </c>
      <c r="E55" s="72">
        <v>11170</v>
      </c>
      <c r="F55" s="113">
        <v>6.3938179736691403</v>
      </c>
      <c r="I55" s="104" t="s">
        <v>76</v>
      </c>
      <c r="J55" s="105">
        <v>7.6159420289855069</v>
      </c>
      <c r="K55" s="105">
        <v>6.6824873298811225</v>
      </c>
      <c r="L55" s="113">
        <v>7.6560846560846496</v>
      </c>
    </row>
    <row r="56" spans="2:12">
      <c r="B56" s="72" t="s">
        <v>396</v>
      </c>
      <c r="C56" s="72">
        <v>2011</v>
      </c>
      <c r="D56" s="72">
        <v>68</v>
      </c>
      <c r="E56" s="72">
        <v>744</v>
      </c>
      <c r="F56" s="113">
        <v>10.9411764705882</v>
      </c>
      <c r="I56" s="104" t="s">
        <v>99</v>
      </c>
      <c r="J56" s="105">
        <v>29.963008644573886</v>
      </c>
      <c r="K56" s="105">
        <v>30.324343396347569</v>
      </c>
      <c r="L56" s="113">
        <v>33.557020351650799</v>
      </c>
    </row>
    <row r="57" spans="2:12">
      <c r="B57" s="72" t="s">
        <v>397</v>
      </c>
      <c r="C57" s="72">
        <v>2011</v>
      </c>
      <c r="D57" s="72">
        <v>117</v>
      </c>
      <c r="E57" s="72">
        <v>2421</v>
      </c>
      <c r="F57" s="113">
        <v>20.692307692307601</v>
      </c>
      <c r="I57" s="104" t="s">
        <v>91</v>
      </c>
      <c r="J57" s="105">
        <v>26.610401411450869</v>
      </c>
      <c r="K57" s="105">
        <v>24.543023857850528</v>
      </c>
      <c r="L57" s="113">
        <v>26.6</v>
      </c>
    </row>
    <row r="58" spans="2:12">
      <c r="B58" s="72" t="s">
        <v>404</v>
      </c>
      <c r="C58" s="72">
        <v>2011</v>
      </c>
      <c r="D58" s="72">
        <v>123500</v>
      </c>
      <c r="E58" s="72">
        <v>241400</v>
      </c>
      <c r="F58" s="113">
        <v>1.9546558704453401</v>
      </c>
      <c r="I58" s="104" t="s">
        <v>97</v>
      </c>
      <c r="J58" s="105">
        <v>14.824151596307326</v>
      </c>
      <c r="K58" s="105">
        <v>12.290674910281458</v>
      </c>
      <c r="L58" s="113">
        <v>14.7674418604651</v>
      </c>
    </row>
    <row r="59" spans="2:12">
      <c r="B59" s="72" t="s">
        <v>92</v>
      </c>
      <c r="C59" s="72">
        <v>2011</v>
      </c>
      <c r="D59" s="72">
        <v>55</v>
      </c>
      <c r="E59" s="72">
        <v>760</v>
      </c>
      <c r="F59" s="113">
        <v>13.818181818181801</v>
      </c>
      <c r="I59" s="104" t="s">
        <v>77</v>
      </c>
      <c r="J59" s="105">
        <v>6.393504059962523</v>
      </c>
      <c r="K59" s="105">
        <v>5.8767266375964553</v>
      </c>
      <c r="L59" s="113">
        <v>6.3938179736691403</v>
      </c>
    </row>
    <row r="60" spans="2:12">
      <c r="B60" s="72" t="s">
        <v>328</v>
      </c>
      <c r="C60" s="72">
        <v>0</v>
      </c>
      <c r="D60" s="72">
        <v>0</v>
      </c>
      <c r="E60" s="72">
        <v>0</v>
      </c>
      <c r="F60" s="113">
        <v>2.0049999999999999</v>
      </c>
      <c r="I60" s="104" t="s">
        <v>238</v>
      </c>
      <c r="J60" s="105">
        <v>0</v>
      </c>
      <c r="K60" s="105">
        <v>0</v>
      </c>
      <c r="L60" s="72"/>
    </row>
    <row r="61" spans="2:12">
      <c r="B61" s="72" t="s">
        <v>413</v>
      </c>
      <c r="C61" s="72">
        <v>2011</v>
      </c>
      <c r="D61" s="72">
        <v>1558800</v>
      </c>
      <c r="E61" s="72">
        <v>4466500</v>
      </c>
      <c r="F61" s="113">
        <v>2.86534513728509</v>
      </c>
      <c r="I61" s="104" t="s">
        <v>397</v>
      </c>
      <c r="J61" s="105">
        <v>20.627762165315893</v>
      </c>
      <c r="K61" s="105">
        <v>22.132352916196773</v>
      </c>
      <c r="L61" s="113">
        <v>20.692307692307601</v>
      </c>
    </row>
    <row r="62" spans="2:12">
      <c r="B62" s="72" t="s">
        <v>93</v>
      </c>
      <c r="C62" s="72">
        <v>2011</v>
      </c>
      <c r="D62" s="72">
        <v>69</v>
      </c>
      <c r="E62" s="72">
        <v>655</v>
      </c>
      <c r="F62" s="113">
        <v>9.4927536231884009</v>
      </c>
      <c r="I62" s="104" t="s">
        <v>466</v>
      </c>
      <c r="J62" s="105">
        <v>0</v>
      </c>
      <c r="K62" s="105">
        <v>0</v>
      </c>
      <c r="L62" s="72"/>
    </row>
    <row r="63" spans="2:12">
      <c r="B63" s="72" t="s">
        <v>395</v>
      </c>
      <c r="C63" s="72">
        <v>2011</v>
      </c>
      <c r="D63" s="72">
        <v>412</v>
      </c>
      <c r="E63" s="72">
        <v>3830</v>
      </c>
      <c r="F63" s="113">
        <v>9.2961165048543695</v>
      </c>
      <c r="I63" s="104" t="s">
        <v>92</v>
      </c>
      <c r="J63" s="105">
        <v>13.842503508893314</v>
      </c>
      <c r="K63" s="105">
        <v>15.932756231727456</v>
      </c>
      <c r="L63" s="113">
        <v>13.818181818181801</v>
      </c>
    </row>
    <row r="64" spans="2:12">
      <c r="B64" s="72" t="s">
        <v>78</v>
      </c>
      <c r="C64" s="72">
        <v>2011</v>
      </c>
      <c r="D64" s="72">
        <v>363</v>
      </c>
      <c r="E64" s="72">
        <v>2103</v>
      </c>
      <c r="F64" s="113">
        <v>5.7933884297520599</v>
      </c>
      <c r="I64" s="104" t="s">
        <v>467</v>
      </c>
      <c r="J64" s="105">
        <v>2.222667366614286</v>
      </c>
      <c r="K64" s="105">
        <v>2.0047230772811644</v>
      </c>
      <c r="L64" s="113">
        <v>2.0049999999999999</v>
      </c>
    </row>
    <row r="65" spans="2:12">
      <c r="B65" s="72" t="s">
        <v>405</v>
      </c>
      <c r="C65" s="72">
        <v>2011</v>
      </c>
      <c r="D65" s="72">
        <v>401400</v>
      </c>
      <c r="E65" s="72">
        <v>1732700</v>
      </c>
      <c r="F65" s="113">
        <v>4.3166417538614796</v>
      </c>
      <c r="I65" s="104" t="s">
        <v>93</v>
      </c>
      <c r="J65" s="105">
        <v>9.5338223738317378</v>
      </c>
      <c r="K65" s="105">
        <v>12.44121692603286</v>
      </c>
      <c r="L65" s="113">
        <v>9.4927536231884009</v>
      </c>
    </row>
    <row r="66" spans="2:12">
      <c r="B66" s="72" t="s">
        <v>95</v>
      </c>
      <c r="C66" s="72">
        <v>2011</v>
      </c>
      <c r="D66" s="72">
        <v>115</v>
      </c>
      <c r="E66" s="72">
        <v>2420</v>
      </c>
      <c r="F66" s="113">
        <v>21.043478260869499</v>
      </c>
      <c r="I66" s="104" t="s">
        <v>94</v>
      </c>
      <c r="J66" s="105">
        <v>10.32946222503373</v>
      </c>
      <c r="K66" s="105">
        <v>14.320062916956491</v>
      </c>
      <c r="L66" s="113">
        <v>9.2961165048543695</v>
      </c>
    </row>
    <row r="67" spans="2:12">
      <c r="B67" s="72" t="s">
        <v>67</v>
      </c>
      <c r="C67" s="72">
        <v>2011</v>
      </c>
      <c r="D67" s="72">
        <v>33300</v>
      </c>
      <c r="E67" s="72">
        <v>121600</v>
      </c>
      <c r="F67" s="113">
        <v>3.6516516516516502</v>
      </c>
      <c r="I67" s="104" t="s">
        <v>78</v>
      </c>
      <c r="J67" s="105">
        <v>5.8032786885245899</v>
      </c>
      <c r="K67" s="105">
        <v>4.8073466830219775</v>
      </c>
      <c r="L67" s="113">
        <v>5.7933884297520599</v>
      </c>
    </row>
    <row r="68" spans="2:12">
      <c r="B68" s="72" t="s">
        <v>398</v>
      </c>
      <c r="C68" s="72">
        <v>2011</v>
      </c>
      <c r="D68" s="72">
        <v>11</v>
      </c>
      <c r="E68" s="72">
        <v>293</v>
      </c>
      <c r="F68" s="113">
        <v>26.636363636363601</v>
      </c>
      <c r="I68" s="104" t="s">
        <v>468</v>
      </c>
      <c r="J68" s="105">
        <v>0</v>
      </c>
      <c r="K68" s="105">
        <v>0</v>
      </c>
      <c r="L68" s="72"/>
    </row>
    <row r="69" spans="2:12">
      <c r="B69" s="72" t="s">
        <v>407</v>
      </c>
      <c r="C69" s="72">
        <v>2011</v>
      </c>
      <c r="D69" s="72">
        <v>33300</v>
      </c>
      <c r="E69" s="72">
        <v>121600</v>
      </c>
      <c r="F69" s="113">
        <v>3.6516516516516502</v>
      </c>
      <c r="I69" s="104" t="s">
        <v>469</v>
      </c>
      <c r="J69" s="105">
        <v>0</v>
      </c>
      <c r="K69" s="105">
        <v>0</v>
      </c>
      <c r="L69" s="72"/>
    </row>
    <row r="70" spans="2:12">
      <c r="B70" s="72" t="s">
        <v>406</v>
      </c>
      <c r="C70" s="72">
        <v>2011</v>
      </c>
      <c r="D70" s="72">
        <v>33300</v>
      </c>
      <c r="E70" s="72">
        <v>121600</v>
      </c>
      <c r="F70" s="113">
        <v>3.6516516516516502</v>
      </c>
      <c r="I70" s="104" t="s">
        <v>470</v>
      </c>
      <c r="J70" s="105">
        <v>0</v>
      </c>
      <c r="K70" s="105">
        <v>0</v>
      </c>
      <c r="L70" s="72"/>
    </row>
    <row r="71" spans="2:12">
      <c r="I71" s="109" t="s">
        <v>471</v>
      </c>
      <c r="J71" s="105">
        <v>21.133774544986402</v>
      </c>
      <c r="K71" s="105">
        <v>17.512832164363228</v>
      </c>
      <c r="L71" s="113">
        <v>21.043478260869499</v>
      </c>
    </row>
    <row r="72" spans="2:12">
      <c r="I72" s="104" t="s">
        <v>472</v>
      </c>
      <c r="J72" s="105">
        <v>593.02995863660783</v>
      </c>
      <c r="K72" s="105">
        <v>524.48380263681679</v>
      </c>
      <c r="L72" s="113">
        <v>593.02995863660703</v>
      </c>
    </row>
    <row r="73" spans="2:12">
      <c r="I73" s="104" t="s">
        <v>473</v>
      </c>
      <c r="J73" s="105">
        <v>0</v>
      </c>
      <c r="K73" s="105">
        <v>0</v>
      </c>
      <c r="L73" s="72"/>
    </row>
    <row r="74" spans="2:12" ht="16" thickBot="1">
      <c r="I74" s="110" t="s">
        <v>474</v>
      </c>
      <c r="J74" s="111">
        <v>3.6516516516516515</v>
      </c>
      <c r="K74" s="111">
        <v>2.4762960851367692</v>
      </c>
      <c r="L74" s="113">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workbookViewId="0">
      <selection activeCell="H67" sqref="H67"/>
    </sheetView>
  </sheetViews>
  <sheetFormatPr baseColWidth="10" defaultRowHeight="15" x14ac:dyDescent="0"/>
  <cols>
    <col min="1" max="1" width="21.1640625" customWidth="1"/>
    <col min="2" max="2" width="48.33203125" customWidth="1"/>
    <col min="3" max="3" width="22.1640625" customWidth="1"/>
    <col min="4" max="4" width="7.6640625" customWidth="1"/>
    <col min="7" max="7" width="17.33203125" customWidth="1"/>
    <col min="8" max="8" width="26.5" customWidth="1"/>
    <col min="9" max="9" width="10.83203125" style="29"/>
  </cols>
  <sheetData>
    <row r="1" spans="1:9">
      <c r="A1" s="116" t="s">
        <v>477</v>
      </c>
      <c r="B1" s="117" t="s">
        <v>478</v>
      </c>
      <c r="C1" s="117" t="s">
        <v>43</v>
      </c>
      <c r="D1" s="118" t="s">
        <v>479</v>
      </c>
      <c r="E1" s="119" t="s">
        <v>480</v>
      </c>
      <c r="F1" s="171"/>
      <c r="H1" t="s">
        <v>435</v>
      </c>
      <c r="I1" s="29" t="s">
        <v>61</v>
      </c>
    </row>
    <row r="2" spans="1:9">
      <c r="A2" s="109" t="s">
        <v>414</v>
      </c>
      <c r="B2" s="27" t="s">
        <v>481</v>
      </c>
      <c r="C2" s="27" t="s">
        <v>414</v>
      </c>
      <c r="D2" s="120" t="s">
        <v>410</v>
      </c>
      <c r="E2" s="121">
        <v>2530</v>
      </c>
      <c r="F2" s="170"/>
    </row>
    <row r="3" spans="1:9">
      <c r="A3" s="109" t="s">
        <v>440</v>
      </c>
      <c r="B3" s="27" t="s">
        <v>481</v>
      </c>
      <c r="C3" s="27" t="s">
        <v>440</v>
      </c>
      <c r="D3" s="120" t="s">
        <v>410</v>
      </c>
      <c r="E3" s="122">
        <v>14794</v>
      </c>
      <c r="F3" s="170"/>
    </row>
    <row r="4" spans="1:9">
      <c r="A4" s="109" t="s">
        <v>415</v>
      </c>
      <c r="B4" s="27" t="s">
        <v>482</v>
      </c>
      <c r="C4" s="27" t="s">
        <v>68</v>
      </c>
      <c r="D4" s="120" t="s">
        <v>410</v>
      </c>
      <c r="E4" s="122">
        <v>36</v>
      </c>
      <c r="F4" s="169">
        <v>92</v>
      </c>
      <c r="G4" s="29" t="s">
        <v>68</v>
      </c>
    </row>
    <row r="5" spans="1:9">
      <c r="A5" s="109" t="s">
        <v>416</v>
      </c>
      <c r="B5" s="27" t="s">
        <v>482</v>
      </c>
      <c r="C5" s="27" t="s">
        <v>69</v>
      </c>
      <c r="D5" s="120" t="s">
        <v>410</v>
      </c>
      <c r="E5" s="122">
        <v>0.5</v>
      </c>
      <c r="F5" s="13">
        <v>1</v>
      </c>
      <c r="G5" s="29" t="s">
        <v>69</v>
      </c>
    </row>
    <row r="6" spans="1:9">
      <c r="A6" s="109" t="s">
        <v>483</v>
      </c>
      <c r="B6" s="27" t="s">
        <v>484</v>
      </c>
      <c r="C6" s="27" t="s">
        <v>79</v>
      </c>
      <c r="D6" s="120" t="s">
        <v>410</v>
      </c>
      <c r="E6" s="122">
        <v>1</v>
      </c>
      <c r="F6" s="13">
        <v>6</v>
      </c>
      <c r="G6" s="29" t="s">
        <v>79</v>
      </c>
    </row>
    <row r="7" spans="1:9">
      <c r="A7" s="109" t="s">
        <v>25</v>
      </c>
      <c r="B7" s="27" t="s">
        <v>481</v>
      </c>
      <c r="C7" s="27" t="s">
        <v>443</v>
      </c>
      <c r="D7" s="120" t="s">
        <v>410</v>
      </c>
      <c r="E7" s="122">
        <v>30</v>
      </c>
      <c r="F7" s="169">
        <v>458</v>
      </c>
      <c r="G7" s="29" t="s">
        <v>25</v>
      </c>
    </row>
    <row r="8" spans="1:9">
      <c r="A8" s="109" t="s">
        <v>80</v>
      </c>
      <c r="B8" s="27" t="s">
        <v>485</v>
      </c>
      <c r="C8" s="27" t="s">
        <v>412</v>
      </c>
      <c r="D8" s="120" t="s">
        <v>410</v>
      </c>
      <c r="E8" s="122">
        <v>221</v>
      </c>
      <c r="F8" s="169">
        <v>705</v>
      </c>
      <c r="G8" s="29" t="s">
        <v>412</v>
      </c>
    </row>
    <row r="9" spans="1:9">
      <c r="A9" s="109" t="s">
        <v>427</v>
      </c>
      <c r="B9" s="27" t="s">
        <v>481</v>
      </c>
      <c r="C9" s="27" t="s">
        <v>444</v>
      </c>
      <c r="D9" s="120" t="s">
        <v>410</v>
      </c>
      <c r="E9" s="122">
        <v>0.5</v>
      </c>
      <c r="F9" s="169">
        <v>37</v>
      </c>
      <c r="G9" s="29" t="s">
        <v>399</v>
      </c>
    </row>
    <row r="10" spans="1:9">
      <c r="A10" s="109" t="s">
        <v>81</v>
      </c>
      <c r="B10" s="27" t="s">
        <v>485</v>
      </c>
      <c r="C10" s="27" t="s">
        <v>81</v>
      </c>
      <c r="D10" s="120" t="s">
        <v>410</v>
      </c>
      <c r="E10" s="122">
        <v>9</v>
      </c>
      <c r="F10" s="169">
        <v>107</v>
      </c>
      <c r="G10" s="29" t="s">
        <v>81</v>
      </c>
    </row>
    <row r="11" spans="1:9">
      <c r="A11" s="109" t="s">
        <v>417</v>
      </c>
      <c r="B11" s="27" t="s">
        <v>482</v>
      </c>
      <c r="C11" s="27" t="s">
        <v>70</v>
      </c>
      <c r="D11" s="120" t="s">
        <v>410</v>
      </c>
      <c r="E11" s="122">
        <v>3258</v>
      </c>
      <c r="F11" s="169">
        <v>8205</v>
      </c>
      <c r="G11" s="29" t="s">
        <v>70</v>
      </c>
    </row>
    <row r="12" spans="1:9">
      <c r="A12" s="109" t="s">
        <v>82</v>
      </c>
      <c r="B12" s="27" t="s">
        <v>485</v>
      </c>
      <c r="C12" s="27" t="s">
        <v>82</v>
      </c>
      <c r="D12" s="120" t="s">
        <v>410</v>
      </c>
      <c r="E12" s="122">
        <v>265</v>
      </c>
      <c r="F12" s="97">
        <v>306</v>
      </c>
      <c r="G12" s="29" t="s">
        <v>82</v>
      </c>
    </row>
    <row r="13" spans="1:9">
      <c r="A13" s="109" t="s">
        <v>83</v>
      </c>
      <c r="B13" s="27" t="s">
        <v>485</v>
      </c>
      <c r="C13" s="27" t="s">
        <v>83</v>
      </c>
      <c r="D13" s="120" t="s">
        <v>410</v>
      </c>
      <c r="E13" s="122">
        <v>295</v>
      </c>
      <c r="F13" s="97">
        <v>299</v>
      </c>
      <c r="G13" s="29" t="s">
        <v>83</v>
      </c>
    </row>
    <row r="14" spans="1:9">
      <c r="A14" s="109" t="s">
        <v>486</v>
      </c>
      <c r="B14" s="17" t="s">
        <v>486</v>
      </c>
      <c r="C14" s="17" t="s">
        <v>486</v>
      </c>
      <c r="D14" s="120" t="s">
        <v>410</v>
      </c>
      <c r="E14" s="122">
        <v>0</v>
      </c>
      <c r="F14" s="170"/>
    </row>
    <row r="15" spans="1:9">
      <c r="A15" s="109" t="s">
        <v>84</v>
      </c>
      <c r="B15" s="27" t="s">
        <v>484</v>
      </c>
      <c r="C15" s="27" t="s">
        <v>84</v>
      </c>
      <c r="D15" s="120" t="s">
        <v>410</v>
      </c>
      <c r="E15" s="122">
        <v>96</v>
      </c>
      <c r="F15" s="169">
        <v>367</v>
      </c>
      <c r="G15" s="29" t="s">
        <v>84</v>
      </c>
    </row>
    <row r="16" spans="1:9">
      <c r="A16" s="109" t="s">
        <v>487</v>
      </c>
      <c r="B16" s="17" t="s">
        <v>487</v>
      </c>
      <c r="C16" s="17" t="s">
        <v>487</v>
      </c>
      <c r="D16" s="120" t="s">
        <v>410</v>
      </c>
      <c r="E16" s="122">
        <v>0</v>
      </c>
      <c r="F16" s="170"/>
    </row>
    <row r="17" spans="1:7">
      <c r="A17" s="109" t="s">
        <v>65</v>
      </c>
      <c r="B17" s="27" t="s">
        <v>481</v>
      </c>
      <c r="C17" s="27" t="s">
        <v>446</v>
      </c>
      <c r="D17" s="120" t="s">
        <v>410</v>
      </c>
      <c r="E17" s="122">
        <v>192.5</v>
      </c>
      <c r="F17" s="169">
        <v>385</v>
      </c>
      <c r="G17" s="29" t="s">
        <v>400</v>
      </c>
    </row>
    <row r="18" spans="1:7">
      <c r="A18" s="109" t="s">
        <v>488</v>
      </c>
      <c r="B18" s="17" t="s">
        <v>488</v>
      </c>
      <c r="C18" s="17" t="s">
        <v>488</v>
      </c>
      <c r="D18" s="120" t="s">
        <v>410</v>
      </c>
      <c r="E18" s="122">
        <v>0</v>
      </c>
      <c r="F18" s="170"/>
    </row>
    <row r="19" spans="1:7">
      <c r="A19" s="109" t="s">
        <v>385</v>
      </c>
      <c r="B19" s="27" t="s">
        <v>485</v>
      </c>
      <c r="C19" s="27" t="s">
        <v>385</v>
      </c>
      <c r="D19" s="120" t="s">
        <v>410</v>
      </c>
      <c r="E19" s="122">
        <v>13</v>
      </c>
      <c r="F19" s="169">
        <v>190</v>
      </c>
      <c r="G19" s="29" t="s">
        <v>385</v>
      </c>
    </row>
    <row r="20" spans="1:7">
      <c r="A20" s="109" t="s">
        <v>85</v>
      </c>
      <c r="B20" s="27" t="s">
        <v>485</v>
      </c>
      <c r="C20" s="27" t="s">
        <v>85</v>
      </c>
      <c r="D20" s="120" t="s">
        <v>410</v>
      </c>
      <c r="E20" s="122">
        <v>37</v>
      </c>
      <c r="F20" s="169">
        <v>53</v>
      </c>
      <c r="G20" s="29" t="s">
        <v>85</v>
      </c>
    </row>
    <row r="21" spans="1:7">
      <c r="A21" s="109" t="s">
        <v>86</v>
      </c>
      <c r="B21" s="27" t="s">
        <v>485</v>
      </c>
      <c r="C21" s="27" t="s">
        <v>86</v>
      </c>
      <c r="D21" s="120" t="s">
        <v>410</v>
      </c>
      <c r="E21" s="122">
        <v>0</v>
      </c>
      <c r="F21" s="169">
        <v>3</v>
      </c>
      <c r="G21" s="29" t="s">
        <v>86</v>
      </c>
    </row>
    <row r="22" spans="1:7">
      <c r="A22" s="109" t="s">
        <v>418</v>
      </c>
      <c r="B22" s="27" t="s">
        <v>482</v>
      </c>
      <c r="C22" s="17" t="s">
        <v>408</v>
      </c>
      <c r="D22" s="120" t="s">
        <v>410</v>
      </c>
      <c r="E22" s="122">
        <v>1</v>
      </c>
      <c r="F22" s="13">
        <v>4</v>
      </c>
      <c r="G22" s="29" t="s">
        <v>408</v>
      </c>
    </row>
    <row r="23" spans="1:7">
      <c r="A23" s="109" t="s">
        <v>419</v>
      </c>
      <c r="B23" s="27" t="s">
        <v>482</v>
      </c>
      <c r="C23" s="17" t="s">
        <v>71</v>
      </c>
      <c r="D23" s="120" t="s">
        <v>410</v>
      </c>
      <c r="E23" s="122">
        <v>10</v>
      </c>
      <c r="F23" s="13">
        <v>22</v>
      </c>
      <c r="G23" s="29" t="s">
        <v>71</v>
      </c>
    </row>
    <row r="24" spans="1:7">
      <c r="A24" s="109" t="s">
        <v>420</v>
      </c>
      <c r="B24" s="17" t="s">
        <v>420</v>
      </c>
      <c r="C24" s="17" t="s">
        <v>420</v>
      </c>
      <c r="D24" s="120" t="s">
        <v>410</v>
      </c>
      <c r="E24" s="122">
        <v>0</v>
      </c>
      <c r="F24">
        <v>0</v>
      </c>
      <c r="G24" s="29" t="s">
        <v>420</v>
      </c>
    </row>
    <row r="25" spans="1:7">
      <c r="A25" s="109" t="s">
        <v>433</v>
      </c>
      <c r="B25" s="27" t="s">
        <v>481</v>
      </c>
      <c r="C25" s="27" t="s">
        <v>448</v>
      </c>
      <c r="D25" s="120" t="s">
        <v>410</v>
      </c>
      <c r="E25" s="122">
        <v>157</v>
      </c>
      <c r="F25" s="13">
        <v>166</v>
      </c>
      <c r="G25" s="29" t="s">
        <v>433</v>
      </c>
    </row>
    <row r="26" spans="1:7">
      <c r="A26" s="109" t="s">
        <v>489</v>
      </c>
      <c r="B26" s="27" t="s">
        <v>481</v>
      </c>
      <c r="C26" s="27" t="s">
        <v>449</v>
      </c>
      <c r="D26" s="120" t="s">
        <v>410</v>
      </c>
      <c r="E26" s="122">
        <v>7551</v>
      </c>
      <c r="F26" s="168"/>
    </row>
    <row r="27" spans="1:7">
      <c r="A27" s="109" t="s">
        <v>87</v>
      </c>
      <c r="B27" s="27" t="s">
        <v>485</v>
      </c>
      <c r="C27" s="27" t="s">
        <v>386</v>
      </c>
      <c r="D27" s="120" t="s">
        <v>410</v>
      </c>
      <c r="E27" s="122">
        <v>800</v>
      </c>
      <c r="F27" s="13">
        <v>949</v>
      </c>
      <c r="G27" s="29" t="s">
        <v>386</v>
      </c>
    </row>
    <row r="28" spans="1:7">
      <c r="A28" s="109" t="s">
        <v>421</v>
      </c>
      <c r="B28" s="27" t="s">
        <v>482</v>
      </c>
      <c r="C28" s="27" t="s">
        <v>72</v>
      </c>
      <c r="D28" s="120" t="s">
        <v>410</v>
      </c>
      <c r="E28" s="122">
        <v>165</v>
      </c>
      <c r="F28" s="169">
        <v>2553</v>
      </c>
      <c r="G28" s="29" t="s">
        <v>72</v>
      </c>
    </row>
    <row r="29" spans="1:7">
      <c r="A29" s="109" t="s">
        <v>88</v>
      </c>
      <c r="B29" s="27" t="s">
        <v>485</v>
      </c>
      <c r="C29" s="27" t="s">
        <v>450</v>
      </c>
      <c r="D29" s="120" t="s">
        <v>410</v>
      </c>
      <c r="E29" s="122">
        <v>38</v>
      </c>
      <c r="F29" s="169">
        <v>62</v>
      </c>
      <c r="G29" s="29" t="s">
        <v>387</v>
      </c>
    </row>
    <row r="30" spans="1:7">
      <c r="A30" s="109" t="s">
        <v>490</v>
      </c>
      <c r="B30" s="27" t="s">
        <v>491</v>
      </c>
      <c r="C30" s="27" t="s">
        <v>451</v>
      </c>
      <c r="D30" s="120" t="s">
        <v>410</v>
      </c>
      <c r="E30" s="122">
        <v>10.95972191250028</v>
      </c>
      <c r="F30" s="169">
        <v>878162</v>
      </c>
      <c r="G30" s="29" t="s">
        <v>101</v>
      </c>
    </row>
    <row r="31" spans="1:7">
      <c r="A31" s="109" t="s">
        <v>423</v>
      </c>
      <c r="B31" s="27" t="s">
        <v>485</v>
      </c>
      <c r="C31" s="27" t="s">
        <v>423</v>
      </c>
      <c r="D31" s="120" t="s">
        <v>410</v>
      </c>
      <c r="E31" s="122">
        <v>2</v>
      </c>
      <c r="F31" s="13">
        <v>9</v>
      </c>
      <c r="G31" s="29" t="s">
        <v>390</v>
      </c>
    </row>
    <row r="32" spans="1:7">
      <c r="A32" s="109" t="s">
        <v>424</v>
      </c>
      <c r="B32" s="17" t="s">
        <v>424</v>
      </c>
      <c r="C32" s="17" t="s">
        <v>424</v>
      </c>
      <c r="D32" s="120" t="s">
        <v>410</v>
      </c>
      <c r="E32" s="122">
        <v>0</v>
      </c>
      <c r="F32" s="170"/>
    </row>
    <row r="33" spans="1:7">
      <c r="A33" s="109" t="s">
        <v>402</v>
      </c>
      <c r="B33" s="17" t="s">
        <v>402</v>
      </c>
      <c r="C33" s="17" t="s">
        <v>402</v>
      </c>
      <c r="D33" s="120" t="s">
        <v>410</v>
      </c>
      <c r="E33" s="122">
        <v>0</v>
      </c>
      <c r="F33" s="72">
        <v>0</v>
      </c>
      <c r="G33" s="29" t="s">
        <v>402</v>
      </c>
    </row>
    <row r="34" spans="1:7">
      <c r="A34" s="109" t="s">
        <v>492</v>
      </c>
      <c r="B34" s="17" t="s">
        <v>492</v>
      </c>
      <c r="C34" s="17" t="s">
        <v>492</v>
      </c>
      <c r="D34" s="120" t="s">
        <v>410</v>
      </c>
      <c r="E34" s="122">
        <v>244</v>
      </c>
      <c r="F34" s="170"/>
    </row>
    <row r="35" spans="1:7">
      <c r="A35" s="109" t="s">
        <v>493</v>
      </c>
      <c r="B35" s="17" t="s">
        <v>493</v>
      </c>
      <c r="C35" s="17" t="s">
        <v>493</v>
      </c>
      <c r="D35" s="120" t="s">
        <v>410</v>
      </c>
      <c r="E35" s="122">
        <v>0</v>
      </c>
      <c r="F35" s="170"/>
    </row>
    <row r="36" spans="1:7">
      <c r="A36" s="109" t="s">
        <v>425</v>
      </c>
      <c r="B36" s="27" t="s">
        <v>482</v>
      </c>
      <c r="C36" s="27" t="s">
        <v>73</v>
      </c>
      <c r="D36" s="120" t="s">
        <v>410</v>
      </c>
      <c r="E36" s="122">
        <v>57</v>
      </c>
      <c r="F36" s="169">
        <v>115</v>
      </c>
      <c r="G36" s="29" t="s">
        <v>73</v>
      </c>
    </row>
    <row r="37" spans="1:7">
      <c r="A37" s="109" t="s">
        <v>426</v>
      </c>
      <c r="B37" s="17" t="s">
        <v>426</v>
      </c>
      <c r="C37" s="17" t="s">
        <v>426</v>
      </c>
      <c r="D37" s="120" t="s">
        <v>410</v>
      </c>
      <c r="E37" s="122">
        <v>0</v>
      </c>
      <c r="F37">
        <v>0</v>
      </c>
      <c r="G37" s="29" t="s">
        <v>426</v>
      </c>
    </row>
    <row r="38" spans="1:7">
      <c r="A38" s="109" t="s">
        <v>89</v>
      </c>
      <c r="B38" s="27" t="s">
        <v>485</v>
      </c>
      <c r="C38" s="27" t="s">
        <v>89</v>
      </c>
      <c r="D38" s="120" t="s">
        <v>410</v>
      </c>
      <c r="E38" s="122">
        <v>2</v>
      </c>
      <c r="F38" s="169">
        <v>186</v>
      </c>
      <c r="G38" s="29" t="s">
        <v>89</v>
      </c>
    </row>
    <row r="39" spans="1:7">
      <c r="A39" s="123" t="s">
        <v>66</v>
      </c>
      <c r="B39" s="124" t="s">
        <v>66</v>
      </c>
      <c r="C39" s="124" t="s">
        <v>66</v>
      </c>
      <c r="D39" s="125" t="s">
        <v>410</v>
      </c>
      <c r="E39" s="126">
        <v>0</v>
      </c>
      <c r="F39" s="169">
        <v>71</v>
      </c>
      <c r="G39" s="29" t="s">
        <v>66</v>
      </c>
    </row>
    <row r="40" spans="1:7">
      <c r="A40" s="109" t="s">
        <v>98</v>
      </c>
      <c r="B40" s="17" t="s">
        <v>494</v>
      </c>
      <c r="C40" s="17" t="s">
        <v>98</v>
      </c>
      <c r="D40" s="120" t="s">
        <v>410</v>
      </c>
      <c r="E40" s="122">
        <v>9.7163000000000004</v>
      </c>
      <c r="F40" s="169">
        <v>214020</v>
      </c>
      <c r="G40" s="29" t="s">
        <v>98</v>
      </c>
    </row>
    <row r="41" spans="1:7">
      <c r="A41" s="109" t="s">
        <v>495</v>
      </c>
      <c r="B41" s="17" t="s">
        <v>495</v>
      </c>
      <c r="C41" s="17" t="s">
        <v>495</v>
      </c>
      <c r="D41" s="120" t="s">
        <v>410</v>
      </c>
      <c r="E41" s="122">
        <v>0</v>
      </c>
      <c r="F41" s="170"/>
    </row>
    <row r="42" spans="1:7">
      <c r="A42" s="109" t="s">
        <v>496</v>
      </c>
      <c r="B42" s="27" t="s">
        <v>497</v>
      </c>
      <c r="C42" s="27" t="s">
        <v>496</v>
      </c>
      <c r="D42" s="120" t="s">
        <v>410</v>
      </c>
      <c r="E42" s="122">
        <v>15799</v>
      </c>
      <c r="F42" s="170"/>
    </row>
    <row r="43" spans="1:7">
      <c r="A43" s="109" t="s">
        <v>21</v>
      </c>
      <c r="B43" s="27" t="s">
        <v>481</v>
      </c>
      <c r="C43" s="27" t="s">
        <v>460</v>
      </c>
      <c r="D43" s="120" t="s">
        <v>410</v>
      </c>
      <c r="E43" s="122">
        <v>60.5</v>
      </c>
      <c r="F43" s="169">
        <v>465</v>
      </c>
      <c r="G43" s="29" t="s">
        <v>21</v>
      </c>
    </row>
    <row r="44" spans="1:7">
      <c r="A44" s="109" t="s">
        <v>428</v>
      </c>
      <c r="B44" s="27" t="s">
        <v>482</v>
      </c>
      <c r="C44" s="27" t="s">
        <v>280</v>
      </c>
      <c r="D44" s="120" t="s">
        <v>410</v>
      </c>
      <c r="E44" s="122">
        <v>2</v>
      </c>
      <c r="F44" s="13">
        <v>5</v>
      </c>
      <c r="G44" s="29" t="s">
        <v>74</v>
      </c>
    </row>
    <row r="45" spans="1:7">
      <c r="A45" s="109" t="s">
        <v>429</v>
      </c>
      <c r="B45" s="27" t="s">
        <v>482</v>
      </c>
      <c r="C45" s="27" t="s">
        <v>75</v>
      </c>
      <c r="D45" s="120" t="s">
        <v>410</v>
      </c>
      <c r="E45" s="122">
        <v>15</v>
      </c>
      <c r="F45" s="13">
        <v>32</v>
      </c>
      <c r="G45" s="29" t="s">
        <v>75</v>
      </c>
    </row>
    <row r="46" spans="1:7">
      <c r="A46" s="109" t="s">
        <v>422</v>
      </c>
      <c r="B46" s="17" t="s">
        <v>422</v>
      </c>
      <c r="C46" s="17" t="s">
        <v>403</v>
      </c>
      <c r="D46" s="120" t="s">
        <v>410</v>
      </c>
      <c r="E46" s="122">
        <v>0</v>
      </c>
      <c r="G46" s="29" t="s">
        <v>403</v>
      </c>
    </row>
    <row r="47" spans="1:7">
      <c r="A47" s="109" t="s">
        <v>90</v>
      </c>
      <c r="B47" s="27" t="s">
        <v>485</v>
      </c>
      <c r="C47" s="27" t="s">
        <v>394</v>
      </c>
      <c r="D47" s="120" t="s">
        <v>410</v>
      </c>
      <c r="E47" s="122">
        <v>117</v>
      </c>
      <c r="F47" s="169">
        <v>273</v>
      </c>
      <c r="G47" s="29" t="s">
        <v>394</v>
      </c>
    </row>
    <row r="48" spans="1:7">
      <c r="A48" s="109" t="s">
        <v>96</v>
      </c>
      <c r="B48" s="27" t="s">
        <v>485</v>
      </c>
      <c r="C48" s="27" t="s">
        <v>463</v>
      </c>
      <c r="D48" s="120" t="s">
        <v>410</v>
      </c>
      <c r="E48" s="122">
        <v>53</v>
      </c>
      <c r="F48" s="48">
        <v>60</v>
      </c>
      <c r="G48" s="29" t="s">
        <v>96</v>
      </c>
    </row>
    <row r="49" spans="1:7">
      <c r="A49" s="109" t="s">
        <v>498</v>
      </c>
      <c r="B49" s="27" t="s">
        <v>499</v>
      </c>
      <c r="C49" s="27" t="s">
        <v>464</v>
      </c>
      <c r="D49" s="120" t="s">
        <v>410</v>
      </c>
      <c r="E49" s="122">
        <v>36.420329257808504</v>
      </c>
      <c r="F49" s="13">
        <v>878162</v>
      </c>
      <c r="G49" s="29" t="s">
        <v>102</v>
      </c>
    </row>
    <row r="50" spans="1:7">
      <c r="A50" s="109" t="s">
        <v>430</v>
      </c>
      <c r="B50" s="27" t="s">
        <v>482</v>
      </c>
      <c r="C50" s="27" t="s">
        <v>281</v>
      </c>
      <c r="D50" s="120" t="s">
        <v>410</v>
      </c>
      <c r="E50" s="122">
        <v>9</v>
      </c>
      <c r="F50" s="13">
        <v>24</v>
      </c>
      <c r="G50" s="29" t="s">
        <v>76</v>
      </c>
    </row>
    <row r="51" spans="1:7">
      <c r="A51" s="109" t="s">
        <v>99</v>
      </c>
      <c r="B51" s="27" t="s">
        <v>481</v>
      </c>
      <c r="C51" s="27" t="s">
        <v>99</v>
      </c>
      <c r="D51" s="120" t="s">
        <v>410</v>
      </c>
      <c r="E51" s="122">
        <v>59</v>
      </c>
      <c r="F51" s="169">
        <v>2320</v>
      </c>
      <c r="G51" s="29" t="s">
        <v>99</v>
      </c>
    </row>
    <row r="52" spans="1:7">
      <c r="A52" s="109" t="s">
        <v>91</v>
      </c>
      <c r="B52" s="27" t="s">
        <v>485</v>
      </c>
      <c r="C52" s="27" t="s">
        <v>91</v>
      </c>
      <c r="D52" s="120" t="s">
        <v>410</v>
      </c>
      <c r="E52" s="122">
        <v>61</v>
      </c>
      <c r="F52" s="169">
        <v>264</v>
      </c>
      <c r="G52" s="29" t="s">
        <v>91</v>
      </c>
    </row>
    <row r="53" spans="1:7">
      <c r="A53" s="109" t="s">
        <v>97</v>
      </c>
      <c r="B53" s="27" t="s">
        <v>485</v>
      </c>
      <c r="C53" s="27" t="s">
        <v>97</v>
      </c>
      <c r="D53" s="120" t="s">
        <v>410</v>
      </c>
      <c r="E53" s="122">
        <v>4</v>
      </c>
      <c r="F53" s="169">
        <v>33</v>
      </c>
      <c r="G53" s="29" t="s">
        <v>97</v>
      </c>
    </row>
    <row r="54" spans="1:7">
      <c r="A54" s="109" t="s">
        <v>431</v>
      </c>
      <c r="B54" s="27" t="s">
        <v>482</v>
      </c>
      <c r="C54" s="27" t="s">
        <v>77</v>
      </c>
      <c r="D54" s="120" t="s">
        <v>410</v>
      </c>
      <c r="E54" s="122">
        <v>1419</v>
      </c>
      <c r="F54" s="13">
        <v>1603</v>
      </c>
      <c r="G54" s="29" t="s">
        <v>77</v>
      </c>
    </row>
    <row r="55" spans="1:7">
      <c r="A55" s="109" t="s">
        <v>397</v>
      </c>
      <c r="B55" s="27" t="s">
        <v>485</v>
      </c>
      <c r="C55" s="27" t="s">
        <v>397</v>
      </c>
      <c r="D55" s="120" t="s">
        <v>410</v>
      </c>
      <c r="E55" s="122">
        <v>4</v>
      </c>
      <c r="F55" s="169">
        <v>102</v>
      </c>
      <c r="G55" s="29" t="s">
        <v>397</v>
      </c>
    </row>
    <row r="56" spans="1:7">
      <c r="A56" s="109" t="s">
        <v>500</v>
      </c>
      <c r="B56" s="27" t="s">
        <v>481</v>
      </c>
      <c r="C56" s="27" t="s">
        <v>466</v>
      </c>
      <c r="D56" s="120" t="s">
        <v>410</v>
      </c>
      <c r="E56" s="122">
        <v>227</v>
      </c>
      <c r="F56" s="13">
        <v>243</v>
      </c>
      <c r="G56" s="29" t="s">
        <v>404</v>
      </c>
    </row>
    <row r="57" spans="1:7">
      <c r="A57" s="104" t="s">
        <v>92</v>
      </c>
      <c r="B57" s="27" t="s">
        <v>485</v>
      </c>
      <c r="C57" s="27" t="s">
        <v>92</v>
      </c>
      <c r="D57" s="120" t="s">
        <v>410</v>
      </c>
      <c r="E57" s="122">
        <v>2</v>
      </c>
      <c r="F57" s="169">
        <v>32</v>
      </c>
      <c r="G57" s="29" t="s">
        <v>92</v>
      </c>
    </row>
    <row r="58" spans="1:7">
      <c r="A58" s="109" t="s">
        <v>413</v>
      </c>
      <c r="B58" s="17" t="s">
        <v>413</v>
      </c>
      <c r="C58" s="17" t="s">
        <v>413</v>
      </c>
      <c r="D58" s="120" t="s">
        <v>410</v>
      </c>
      <c r="E58" s="122">
        <v>0</v>
      </c>
      <c r="F58">
        <v>0</v>
      </c>
      <c r="G58" s="29" t="s">
        <v>413</v>
      </c>
    </row>
    <row r="59" spans="1:7">
      <c r="A59" s="109" t="s">
        <v>93</v>
      </c>
      <c r="B59" s="27" t="s">
        <v>485</v>
      </c>
      <c r="C59" s="27" t="s">
        <v>93</v>
      </c>
      <c r="D59" s="120" t="s">
        <v>410</v>
      </c>
      <c r="E59" s="122">
        <v>1</v>
      </c>
      <c r="F59" s="169">
        <v>52</v>
      </c>
      <c r="G59" s="29" t="s">
        <v>93</v>
      </c>
    </row>
    <row r="60" spans="1:7">
      <c r="A60" s="109" t="s">
        <v>94</v>
      </c>
      <c r="B60" s="27" t="s">
        <v>485</v>
      </c>
      <c r="C60" s="27" t="s">
        <v>94</v>
      </c>
      <c r="D60" s="120" t="s">
        <v>410</v>
      </c>
      <c r="E60" s="122">
        <v>83</v>
      </c>
      <c r="F60" s="169">
        <v>290</v>
      </c>
      <c r="G60" s="29" t="s">
        <v>395</v>
      </c>
    </row>
    <row r="61" spans="1:7">
      <c r="A61" s="109" t="s">
        <v>432</v>
      </c>
      <c r="B61" s="27" t="s">
        <v>482</v>
      </c>
      <c r="C61" s="27" t="s">
        <v>78</v>
      </c>
      <c r="D61" s="120" t="s">
        <v>410</v>
      </c>
      <c r="E61" s="122">
        <v>68</v>
      </c>
      <c r="F61" s="169">
        <v>256</v>
      </c>
      <c r="G61" s="29" t="s">
        <v>78</v>
      </c>
    </row>
    <row r="62" spans="1:7">
      <c r="A62" s="109" t="s">
        <v>501</v>
      </c>
      <c r="B62" s="17" t="s">
        <v>501</v>
      </c>
      <c r="C62" s="17" t="s">
        <v>501</v>
      </c>
      <c r="D62" s="120" t="s">
        <v>410</v>
      </c>
      <c r="E62" s="122">
        <v>0</v>
      </c>
      <c r="F62" s="168"/>
    </row>
    <row r="63" spans="1:7">
      <c r="A63" s="109" t="s">
        <v>502</v>
      </c>
      <c r="B63" s="17" t="s">
        <v>502</v>
      </c>
      <c r="C63" s="17" t="s">
        <v>502</v>
      </c>
      <c r="D63" s="120" t="s">
        <v>410</v>
      </c>
      <c r="E63" s="122">
        <v>3</v>
      </c>
      <c r="F63" s="168"/>
    </row>
    <row r="64" spans="1:7">
      <c r="A64" s="109" t="s">
        <v>503</v>
      </c>
      <c r="B64" s="27" t="s">
        <v>497</v>
      </c>
      <c r="C64" s="27" t="s">
        <v>503</v>
      </c>
      <c r="D64" s="120" t="s">
        <v>410</v>
      </c>
      <c r="E64" s="122">
        <v>3440</v>
      </c>
      <c r="F64" s="169">
        <v>23836</v>
      </c>
      <c r="G64" s="29" t="s">
        <v>405</v>
      </c>
    </row>
    <row r="65" spans="1:7">
      <c r="A65" s="109" t="s">
        <v>95</v>
      </c>
      <c r="B65" s="27" t="s">
        <v>485</v>
      </c>
      <c r="C65" s="27" t="s">
        <v>471</v>
      </c>
      <c r="D65" s="120" t="s">
        <v>410</v>
      </c>
      <c r="E65" s="122">
        <v>5</v>
      </c>
      <c r="F65" s="169">
        <v>17</v>
      </c>
      <c r="G65" s="29" t="s">
        <v>95</v>
      </c>
    </row>
    <row r="66" spans="1:7">
      <c r="A66" s="109" t="s">
        <v>504</v>
      </c>
      <c r="B66" s="27" t="s">
        <v>505</v>
      </c>
      <c r="C66" s="27" t="s">
        <v>472</v>
      </c>
      <c r="D66" s="120" t="s">
        <v>410</v>
      </c>
      <c r="E66" s="122">
        <v>29.994848829691268</v>
      </c>
      <c r="F66" s="169">
        <v>878162</v>
      </c>
      <c r="G66" s="29" t="s">
        <v>100</v>
      </c>
    </row>
    <row r="67" spans="1:7">
      <c r="A67" s="109" t="s">
        <v>506</v>
      </c>
      <c r="B67" s="27" t="s">
        <v>481</v>
      </c>
      <c r="C67" s="27" t="s">
        <v>474</v>
      </c>
      <c r="D67" s="120" t="s">
        <v>410</v>
      </c>
      <c r="E67" s="122">
        <v>664</v>
      </c>
      <c r="F67" s="172">
        <v>758</v>
      </c>
      <c r="G67" s="29" t="s">
        <v>67</v>
      </c>
    </row>
    <row r="68" spans="1:7">
      <c r="A68" s="109" t="s">
        <v>507</v>
      </c>
      <c r="B68" s="27" t="s">
        <v>10</v>
      </c>
      <c r="C68" s="27" t="s">
        <v>508</v>
      </c>
      <c r="D68" s="120" t="s">
        <v>410</v>
      </c>
      <c r="E68" s="127" t="str">
        <f>'[1]3.Livestock Land'!B162</f>
        <v>Rams</v>
      </c>
      <c r="F68" s="127"/>
    </row>
    <row r="69" spans="1:7">
      <c r="A69" s="109" t="s">
        <v>507</v>
      </c>
      <c r="B69" s="27" t="s">
        <v>10</v>
      </c>
      <c r="C69" s="27" t="s">
        <v>509</v>
      </c>
      <c r="D69" s="120" t="s">
        <v>410</v>
      </c>
      <c r="E69" s="127" t="str">
        <f>'[1]3.Livestock Land'!B163</f>
        <v>Ewes</v>
      </c>
      <c r="F69" s="127"/>
    </row>
    <row r="70" spans="1:7">
      <c r="A70" s="109" t="s">
        <v>507</v>
      </c>
      <c r="B70" s="27" t="s">
        <v>10</v>
      </c>
      <c r="C70" s="27" t="s">
        <v>510</v>
      </c>
      <c r="D70" s="120" t="s">
        <v>410</v>
      </c>
      <c r="E70" s="127" t="str">
        <f>'[1]3.Livestock Land'!B164</f>
        <v>Lambs</v>
      </c>
      <c r="F70" s="127"/>
    </row>
    <row r="71" spans="1:7">
      <c r="A71" s="109" t="s">
        <v>507</v>
      </c>
      <c r="B71" s="27" t="s">
        <v>10</v>
      </c>
      <c r="C71" s="27" t="s">
        <v>511</v>
      </c>
      <c r="D71" s="120" t="s">
        <v>410</v>
      </c>
      <c r="E71" s="127" t="str">
        <f>'[1]3.Livestock Land'!B165</f>
        <v>Silage Needed-Total</v>
      </c>
      <c r="F71" s="127"/>
    </row>
    <row r="72" spans="1:7">
      <c r="A72" s="109" t="s">
        <v>507</v>
      </c>
      <c r="B72" s="27" t="s">
        <v>10</v>
      </c>
      <c r="C72" s="27" t="s">
        <v>512</v>
      </c>
      <c r="D72" s="120" t="s">
        <v>410</v>
      </c>
      <c r="E72" s="127" t="str">
        <f>'[1]3.Livestock Land'!B166</f>
        <v>Silage Available-Total</v>
      </c>
      <c r="F72" s="127"/>
    </row>
    <row r="73" spans="1:7">
      <c r="A73" s="109" t="s">
        <v>507</v>
      </c>
      <c r="B73" s="27" t="s">
        <v>10</v>
      </c>
      <c r="C73" s="27" t="s">
        <v>513</v>
      </c>
      <c r="D73" s="120" t="s">
        <v>410</v>
      </c>
      <c r="E73" s="127" t="str">
        <f>'[1]3.Livestock Land'!B167</f>
        <v>Silage Shortage</v>
      </c>
      <c r="F73" s="127"/>
    </row>
    <row r="74" spans="1:7">
      <c r="A74" s="109" t="s">
        <v>507</v>
      </c>
      <c r="B74" s="27" t="s">
        <v>10</v>
      </c>
      <c r="C74" s="27" t="s">
        <v>514</v>
      </c>
      <c r="D74" s="120" t="s">
        <v>410</v>
      </c>
      <c r="E74" s="127" t="str">
        <f>'[1]3.Livestock Land'!B168</f>
        <v>Silage Allocated-Dairy</v>
      </c>
      <c r="F74" s="127"/>
    </row>
    <row r="75" spans="1:7">
      <c r="A75" s="109" t="s">
        <v>507</v>
      </c>
      <c r="B75" s="27" t="s">
        <v>10</v>
      </c>
      <c r="C75" s="27" t="s">
        <v>515</v>
      </c>
      <c r="D75" s="120" t="s">
        <v>410</v>
      </c>
      <c r="E75" s="127" t="str">
        <f>'[1]3.Livestock Land'!B169</f>
        <v>Silage Allocated-Beef</v>
      </c>
      <c r="F75" s="127"/>
    </row>
    <row r="76" spans="1:7">
      <c r="A76" s="109" t="s">
        <v>507</v>
      </c>
      <c r="B76" s="27" t="s">
        <v>10</v>
      </c>
      <c r="C76" s="27" t="s">
        <v>516</v>
      </c>
      <c r="D76" s="120" t="s">
        <v>410</v>
      </c>
      <c r="E76" s="127" t="str">
        <f>'[1]3.Livestock Land'!B170</f>
        <v>Silage Allocated-Lamb</v>
      </c>
      <c r="F76" s="127"/>
    </row>
    <row r="77" spans="1:7">
      <c r="A77" s="109" t="s">
        <v>507</v>
      </c>
      <c r="B77" s="27" t="s">
        <v>10</v>
      </c>
      <c r="C77" s="27" t="s">
        <v>517</v>
      </c>
      <c r="D77" s="120" t="s">
        <v>410</v>
      </c>
      <c r="E77" s="127" t="str">
        <f>'[1]3.Livestock Land'!B171</f>
        <v>Silage Allocated-Total</v>
      </c>
      <c r="F77" s="127"/>
    </row>
    <row r="78" spans="1:7">
      <c r="A78" s="109" t="s">
        <v>507</v>
      </c>
      <c r="B78" s="27" t="s">
        <v>10</v>
      </c>
      <c r="C78" s="27" t="s">
        <v>518</v>
      </c>
      <c r="D78" s="120" t="s">
        <v>410</v>
      </c>
      <c r="E78" s="127" t="str">
        <f>'[1]3.Livestock Land'!B172</f>
        <v>Silage Remaining-Total</v>
      </c>
      <c r="F78" s="127"/>
    </row>
    <row r="79" spans="1:7">
      <c r="A79" s="109" t="s">
        <v>507</v>
      </c>
      <c r="B79" s="27" t="s">
        <v>10</v>
      </c>
      <c r="C79" s="27" t="s">
        <v>519</v>
      </c>
      <c r="D79" s="120" t="s">
        <v>410</v>
      </c>
      <c r="E79" s="127">
        <f>'[1]3.Livestock Land'!B173</f>
        <v>0</v>
      </c>
      <c r="F79" s="127"/>
    </row>
    <row r="80" spans="1:7">
      <c r="A80" s="109" t="s">
        <v>507</v>
      </c>
      <c r="B80" s="27" t="s">
        <v>10</v>
      </c>
      <c r="C80" s="27" t="s">
        <v>520</v>
      </c>
      <c r="D80" s="120" t="s">
        <v>410</v>
      </c>
      <c r="E80" s="127" t="str">
        <f>'[1]3.Livestock Land'!B174</f>
        <v>Hectares Barn Allocated</v>
      </c>
      <c r="F80" s="127"/>
    </row>
    <row r="81" spans="1:6">
      <c r="A81" s="109" t="s">
        <v>507</v>
      </c>
      <c r="B81" s="27" t="s">
        <v>10</v>
      </c>
      <c r="C81" s="27" t="s">
        <v>521</v>
      </c>
      <c r="D81" s="120" t="s">
        <v>410</v>
      </c>
      <c r="E81" s="127" t="str">
        <f>'[1]3.Livestock Land'!B175</f>
        <v>Livestock type:</v>
      </c>
      <c r="F81" s="127"/>
    </row>
    <row r="82" spans="1:6">
      <c r="A82" s="109" t="s">
        <v>507</v>
      </c>
      <c r="B82" s="27" t="s">
        <v>10</v>
      </c>
      <c r="C82" s="27" t="s">
        <v>522</v>
      </c>
      <c r="D82" s="120" t="s">
        <v>410</v>
      </c>
      <c r="E82" s="127" t="str">
        <f>'[1]3.Livestock Land'!B176</f>
        <v>Broilers, roasters and Cornish production (68)</v>
      </c>
      <c r="F82" s="127"/>
    </row>
    <row r="83" spans="1:6">
      <c r="A83" s="109" t="s">
        <v>507</v>
      </c>
      <c r="B83" s="27" t="s">
        <v>10</v>
      </c>
      <c r="C83" s="27" t="s">
        <v>523</v>
      </c>
      <c r="D83" s="120" t="s">
        <v>410</v>
      </c>
      <c r="E83" s="127" t="str">
        <f>'[1]3.Livestock Land'!B177</f>
        <v>Turkey production (69)</v>
      </c>
      <c r="F83" s="127"/>
    </row>
    <row r="84" spans="1:6">
      <c r="A84" s="109" t="s">
        <v>507</v>
      </c>
      <c r="B84" s="27" t="s">
        <v>10</v>
      </c>
      <c r="C84" s="27" t="s">
        <v>524</v>
      </c>
      <c r="D84" s="120" t="s">
        <v>410</v>
      </c>
      <c r="E84" s="127" t="str">
        <f>'[1]3.Livestock Land'!B178</f>
        <v>Calves, under 1 year</v>
      </c>
      <c r="F84" s="127"/>
    </row>
    <row r="85" spans="1:6">
      <c r="A85" s="109" t="s">
        <v>507</v>
      </c>
      <c r="B85" s="27" t="s">
        <v>10</v>
      </c>
      <c r="C85" s="27" t="s">
        <v>525</v>
      </c>
      <c r="D85" s="120" t="s">
        <v>410</v>
      </c>
      <c r="E85" s="127" t="str">
        <f>'[1]3.Livestock Land'!B179</f>
        <v>Steers, 1 year and over</v>
      </c>
      <c r="F85" s="127"/>
    </row>
    <row r="86" spans="1:6">
      <c r="A86" s="109" t="s">
        <v>507</v>
      </c>
      <c r="B86" s="27" t="s">
        <v>10</v>
      </c>
      <c r="C86" s="27" t="s">
        <v>526</v>
      </c>
      <c r="D86" s="120" t="s">
        <v>410</v>
      </c>
      <c r="E86" s="127" t="str">
        <f>'[1]3.Livestock Land'!B180</f>
        <v>Heifers for slaughter or feeding</v>
      </c>
      <c r="F86" s="127"/>
    </row>
    <row r="87" spans="1:6" ht="16" thickBot="1">
      <c r="A87" s="128" t="s">
        <v>507</v>
      </c>
      <c r="B87" s="129" t="s">
        <v>10</v>
      </c>
      <c r="C87" s="129" t="s">
        <v>527</v>
      </c>
      <c r="D87" s="130" t="s">
        <v>410</v>
      </c>
      <c r="E87" s="131" t="str">
        <f>'[1]3.Livestock Land'!B181</f>
        <v>Heifers for beef herd replacement</v>
      </c>
      <c r="F87" s="127"/>
    </row>
    <row r="88" spans="1:6">
      <c r="A88" s="132"/>
      <c r="B88" s="132"/>
      <c r="C88" s="132"/>
      <c r="D88" s="132"/>
      <c r="E88" s="133"/>
      <c r="F88" s="133"/>
    </row>
    <row r="89" spans="1:6">
      <c r="A89" s="132"/>
      <c r="B89" s="134"/>
      <c r="C89" s="132"/>
      <c r="D89" s="132"/>
      <c r="E89" s="132"/>
      <c r="F89" s="132"/>
    </row>
    <row r="90" spans="1:6">
      <c r="A90" s="135"/>
      <c r="B90" s="135"/>
      <c r="C90" s="132"/>
      <c r="D90" s="132"/>
      <c r="E90" s="132"/>
      <c r="F90" s="132"/>
    </row>
    <row r="91" spans="1:6">
      <c r="A91" s="135"/>
      <c r="B91" s="135"/>
      <c r="C91" s="132"/>
      <c r="D91" s="132"/>
      <c r="E91" s="132"/>
      <c r="F91" s="132"/>
    </row>
    <row r="92" spans="1:6">
      <c r="A92" s="136"/>
      <c r="B92" s="136"/>
      <c r="C92" s="136"/>
      <c r="D92" s="136"/>
      <c r="E92" s="136"/>
      <c r="F92" s="136"/>
    </row>
    <row r="93" spans="1:6">
      <c r="A93" s="132"/>
      <c r="B93" s="132"/>
      <c r="C93" s="132"/>
      <c r="D93" s="132"/>
      <c r="E93" s="137"/>
      <c r="F93" s="137"/>
    </row>
    <row r="94" spans="1:6">
      <c r="A94" s="132"/>
      <c r="B94" s="132"/>
      <c r="C94" s="132"/>
      <c r="D94" s="132"/>
      <c r="E94" s="137"/>
      <c r="F94" s="137"/>
    </row>
    <row r="95" spans="1:6">
      <c r="A95" s="132"/>
      <c r="B95" s="132"/>
      <c r="C95" s="138"/>
      <c r="D95" s="138"/>
      <c r="E95" s="137"/>
      <c r="F95" s="137"/>
    </row>
    <row r="96" spans="1:6">
      <c r="A96" s="132"/>
      <c r="B96" s="132"/>
      <c r="C96" s="132"/>
      <c r="D96" s="132"/>
      <c r="E96" s="137"/>
      <c r="F96" s="137"/>
    </row>
    <row r="97" spans="1:6">
      <c r="A97" s="132"/>
      <c r="B97" s="132"/>
      <c r="C97" s="132"/>
      <c r="D97" s="132"/>
      <c r="E97" s="137"/>
      <c r="F97" s="137"/>
    </row>
    <row r="98" spans="1:6">
      <c r="A98" s="139"/>
      <c r="B98" s="140"/>
      <c r="C98" s="141"/>
      <c r="D98" s="132"/>
      <c r="E98" s="137"/>
      <c r="F98" s="137"/>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1.Food Need</vt:lpstr>
      <vt:lpstr>2. Grain Check</vt:lpstr>
      <vt:lpstr>Vegetables Check</vt:lpstr>
      <vt:lpstr>3.Livestock</vt:lpstr>
      <vt:lpstr>4.Food Self Reliance</vt:lpstr>
      <vt:lpstr>Error</vt:lpstr>
      <vt:lpstr>Work Flow</vt:lpstr>
      <vt:lpstr>Yield Check</vt:lpstr>
      <vt:lpstr>SWBC Area Check</vt:lpstr>
      <vt:lpstr>Livestock HecT Check</vt:lpstr>
      <vt:lpstr>Livestock Commodity Yield</vt:lpstr>
      <vt:lpstr>Sheet2</vt:lpstr>
      <vt:lpstr>Food Need Check</vt:lpstr>
      <vt:lpstr>Results Check</vt:lpstr>
      <vt:lpstr>Results Check (2)</vt:lpstr>
      <vt:lpstr>Email Caitlin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2018-03-02T21:42:07Z</dcterms:modified>
</cp:coreProperties>
</file>