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0" yWindow="0" windowWidth="28800" windowHeight="11220" tabRatio="500" firstSheet="4" activeTab="9"/>
  </bookViews>
  <sheets>
    <sheet name="1.Food Need" sheetId="3" r:id="rId1"/>
    <sheet name="2.Crops" sheetId="2" r:id="rId2"/>
    <sheet name="3.Livestock" sheetId="1" r:id="rId3"/>
    <sheet name="4.Food Self Reliance" sheetId="4" r:id="rId4"/>
    <sheet name="Error" sheetId="5" r:id="rId5"/>
    <sheet name="Work Flow" sheetId="6" r:id="rId6"/>
    <sheet name="Yield Check" sheetId="7" r:id="rId7"/>
    <sheet name="SWBC Area Check" sheetId="8" r:id="rId8"/>
    <sheet name="Livestock HecT Check" sheetId="9" r:id="rId9"/>
    <sheet name="Livestock Commodity Yield" sheetId="10" r:id="rId10"/>
  </sheets>
  <externalReferences>
    <externalReference r:id="rId11"/>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3" i="10" l="1"/>
  <c r="H4" i="10"/>
  <c r="H5" i="10"/>
  <c r="H6" i="10"/>
  <c r="H7" i="10"/>
  <c r="H8" i="10"/>
  <c r="H2" i="10"/>
  <c r="I6" i="10"/>
  <c r="I3" i="10"/>
  <c r="I4" i="10"/>
  <c r="I5" i="10"/>
  <c r="I7" i="10"/>
  <c r="I8" i="10"/>
  <c r="I2" i="10"/>
  <c r="E87" i="8"/>
  <c r="E86" i="8"/>
  <c r="E85" i="8"/>
  <c r="E84" i="8"/>
  <c r="E83" i="8"/>
  <c r="E82" i="8"/>
  <c r="E81" i="8"/>
  <c r="E80" i="8"/>
  <c r="E79" i="8"/>
  <c r="E78" i="8"/>
  <c r="E77" i="8"/>
  <c r="E76" i="8"/>
  <c r="E75" i="8"/>
  <c r="E74" i="8"/>
  <c r="E73" i="8"/>
  <c r="E72" i="8"/>
  <c r="E71" i="8"/>
  <c r="E70" i="8"/>
  <c r="E69" i="8"/>
  <c r="E68" i="8"/>
  <c r="E5" i="6"/>
  <c r="E4" i="6"/>
  <c r="E6" i="6"/>
  <c r="E7" i="6"/>
  <c r="C8" i="6"/>
  <c r="E8" i="6"/>
  <c r="E10" i="6"/>
  <c r="B11" i="6"/>
  <c r="C11" i="6"/>
  <c r="E11" i="6"/>
  <c r="E3" i="6"/>
  <c r="D11" i="6"/>
  <c r="D4" i="6"/>
  <c r="D5" i="6"/>
  <c r="D6" i="6"/>
  <c r="D7" i="6"/>
  <c r="D8" i="6"/>
  <c r="D3" i="6"/>
  <c r="D67" i="2"/>
  <c r="F65" i="2"/>
  <c r="D60" i="2"/>
  <c r="F60" i="2"/>
  <c r="E48" i="2"/>
  <c r="D53" i="2"/>
  <c r="F48" i="2"/>
</calcChain>
</file>

<file path=xl/comments1.xml><?xml version="1.0" encoding="utf-8"?>
<comments xmlns="http://schemas.openxmlformats.org/spreadsheetml/2006/main">
  <authors>
    <author>James McGough</author>
  </authors>
  <commentList>
    <comment ref="G9" authorId="0">
      <text>
        <r>
          <rPr>
            <b/>
            <sz val="9"/>
            <color indexed="81"/>
            <rFont val="Calibri"/>
            <family val="2"/>
          </rPr>
          <t>James McGough:</t>
        </r>
        <r>
          <rPr>
            <sz val="9"/>
            <color indexed="81"/>
            <rFont val="Calibri"/>
            <family val="2"/>
          </rPr>
          <t xml:space="preserve">
evicerated weight?
</t>
        </r>
      </text>
    </comment>
    <comment ref="C10" authorId="0">
      <text>
        <r>
          <rPr>
            <b/>
            <sz val="9"/>
            <color indexed="81"/>
            <rFont val="Calibri"/>
            <family val="2"/>
          </rPr>
          <t>James McGough:</t>
        </r>
        <r>
          <rPr>
            <sz val="9"/>
            <color indexed="81"/>
            <rFont val="Calibri"/>
            <family val="2"/>
          </rPr>
          <t xml:space="preserve">
from canada not BC</t>
        </r>
      </text>
    </comment>
    <comment ref="C12" authorId="0">
      <text>
        <r>
          <rPr>
            <b/>
            <sz val="9"/>
            <color indexed="81"/>
            <rFont val="Calibri"/>
            <family val="2"/>
          </rPr>
          <t>James McGough:</t>
        </r>
        <r>
          <rPr>
            <sz val="9"/>
            <color indexed="81"/>
            <rFont val="Calibri"/>
            <family val="2"/>
          </rPr>
          <t xml:space="preserve">
need to calc nat/meal ratio… find it.</t>
        </r>
      </text>
    </comment>
    <comment ref="C29" authorId="0">
      <text>
        <r>
          <rPr>
            <b/>
            <sz val="9"/>
            <color indexed="81"/>
            <rFont val="Calibri"/>
            <family val="2"/>
          </rPr>
          <t>James McGough:</t>
        </r>
        <r>
          <rPr>
            <sz val="9"/>
            <color indexed="81"/>
            <rFont val="Calibri"/>
            <family val="2"/>
          </rPr>
          <t xml:space="preserve">
from canada not BC</t>
        </r>
      </text>
    </comment>
    <comment ref="G29" authorId="0">
      <text>
        <r>
          <rPr>
            <b/>
            <sz val="9"/>
            <color indexed="81"/>
            <rFont val="Calibri"/>
            <family val="2"/>
          </rPr>
          <t>James McGough:</t>
        </r>
        <r>
          <rPr>
            <sz val="9"/>
            <color indexed="81"/>
            <rFont val="Calibri"/>
            <family val="2"/>
          </rPr>
          <t xml:space="preserve">
evicerated weight?
</t>
        </r>
      </text>
    </comment>
    <comment ref="C31" authorId="0">
      <text>
        <r>
          <rPr>
            <b/>
            <sz val="9"/>
            <color indexed="81"/>
            <rFont val="Calibri"/>
            <family val="2"/>
          </rPr>
          <t>James McGough:</t>
        </r>
        <r>
          <rPr>
            <sz val="9"/>
            <color indexed="81"/>
            <rFont val="Calibri"/>
            <family val="2"/>
          </rPr>
          <t xml:space="preserve">
need to calc nat/meal ratio… find it.</t>
        </r>
      </text>
    </comment>
  </commentList>
</comments>
</file>

<file path=xl/comments2.xml><?xml version="1.0" encoding="utf-8"?>
<comments xmlns="http://schemas.openxmlformats.org/spreadsheetml/2006/main">
  <authors>
    <author>Caitlin Dorward</author>
  </authors>
  <commentList>
    <comment ref="J2" authorId="0">
      <text>
        <r>
          <rPr>
            <b/>
            <sz val="9"/>
            <color indexed="81"/>
            <rFont val="Tahoma"/>
            <family val="2"/>
          </rPr>
          <t>Caitlin Dorward:</t>
        </r>
        <r>
          <rPr>
            <sz val="9"/>
            <color indexed="81"/>
            <rFont val="Tahoma"/>
            <family val="2"/>
          </rPr>
          <t xml:space="preserve">
Source: All from Stats Canada. See historic yields workbook for specific tables.</t>
        </r>
      </text>
    </comment>
    <comment ref="K2" authorId="0">
      <text>
        <r>
          <rPr>
            <b/>
            <sz val="9"/>
            <color indexed="81"/>
            <rFont val="Tahoma"/>
            <family val="2"/>
          </rPr>
          <t>Caitlin Dorward:</t>
        </r>
        <r>
          <rPr>
            <sz val="9"/>
            <color indexed="81"/>
            <rFont val="Tahoma"/>
            <family val="2"/>
          </rPr>
          <t xml:space="preserve">
Source: All from Stats Canada. See historic yields workbook for specific tables.</t>
        </r>
      </text>
    </comment>
    <comment ref="I18"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 ref="I19"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 ref="I64"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List>
</comments>
</file>

<file path=xl/comments3.xml><?xml version="1.0" encoding="utf-8"?>
<comments xmlns="http://schemas.openxmlformats.org/spreadsheetml/2006/main">
  <authors>
    <author>Caitlin Dorward</author>
  </authors>
  <commentList>
    <comment ref="C6" authorId="0">
      <text>
        <r>
          <rPr>
            <b/>
            <sz val="8"/>
            <color indexed="81"/>
            <rFont val="Tahoma"/>
            <family val="2"/>
          </rPr>
          <t>Caitlin Dorward:</t>
        </r>
        <r>
          <rPr>
            <sz val="8"/>
            <color indexed="81"/>
            <rFont val="Tahoma"/>
            <family val="2"/>
          </rPr>
          <t xml:space="preserve">
includes asparagus, producing and asparagus, non-producing
</t>
        </r>
      </text>
    </comment>
    <comment ref="C15" authorId="0">
      <text>
        <r>
          <rPr>
            <b/>
            <sz val="8"/>
            <color indexed="81"/>
            <rFont val="Tahoma"/>
            <family val="2"/>
          </rPr>
          <t>Caitlin Dorward:</t>
        </r>
        <r>
          <rPr>
            <sz val="8"/>
            <color indexed="81"/>
            <rFont val="Tahoma"/>
            <family val="2"/>
          </rPr>
          <t xml:space="preserve">
includes cabbage and chinese cabbage</t>
        </r>
      </text>
    </comment>
  </commentList>
</comments>
</file>

<file path=xl/sharedStrings.xml><?xml version="1.0" encoding="utf-8"?>
<sst xmlns="http://schemas.openxmlformats.org/spreadsheetml/2006/main" count="1640" uniqueCount="563">
  <si>
    <t>ALL LOCAL</t>
  </si>
  <si>
    <t>STATIC</t>
  </si>
  <si>
    <t>∆</t>
  </si>
  <si>
    <t>Feed Req per Animal</t>
  </si>
  <si>
    <t xml:space="preserve"> BC Feed Crop Yield</t>
  </si>
  <si>
    <t>Land Req per Animal</t>
  </si>
  <si>
    <t>Breeding Statistics by Animal</t>
  </si>
  <si>
    <t>Grain, Silage, Meal</t>
  </si>
  <si>
    <t>Hay</t>
  </si>
  <si>
    <t>Pasture</t>
  </si>
  <si>
    <t>Barn Area</t>
  </si>
  <si>
    <t>(tonnes/head)</t>
  </si>
  <si>
    <t xml:space="preserve"> (hectares/tonne)</t>
  </si>
  <si>
    <t>(hec/head)</t>
  </si>
  <si>
    <t>beef</t>
  </si>
  <si>
    <t>feedrequirements.xls</t>
  </si>
  <si>
    <t>X</t>
  </si>
  <si>
    <t>Wheat</t>
  </si>
  <si>
    <t>=</t>
  </si>
  <si>
    <t>|</t>
  </si>
  <si>
    <t>lamb</t>
  </si>
  <si>
    <t>Oats</t>
  </si>
  <si>
    <t>RESULT</t>
  </si>
  <si>
    <t>milk</t>
  </si>
  <si>
    <t>hec/commodity</t>
  </si>
  <si>
    <t>Barley</t>
  </si>
  <si>
    <t>eggs</t>
  </si>
  <si>
    <t>Grain Corn</t>
  </si>
  <si>
    <t>chicken</t>
  </si>
  <si>
    <t>Dry Peas - need to take av</t>
  </si>
  <si>
    <t>turkey</t>
  </si>
  <si>
    <t>Soybean Meal - static value</t>
  </si>
  <si>
    <t>pigs</t>
  </si>
  <si>
    <t>Canola Meal -calc sep</t>
  </si>
  <si>
    <t>Pasture - 4 DM/hectare</t>
  </si>
  <si>
    <t>Hay = 'Tame hay'</t>
  </si>
  <si>
    <t>Silage = 'Corn for fodder'</t>
  </si>
  <si>
    <t>uses 10 yr yield average</t>
  </si>
  <si>
    <t>if no BC use Canada data</t>
  </si>
  <si>
    <t>meal calculations</t>
  </si>
  <si>
    <t>FEED IMPORTS</t>
  </si>
  <si>
    <t>Canada Feed Crop Yield</t>
  </si>
  <si>
    <t>Barn Data</t>
  </si>
  <si>
    <t>Commodity</t>
  </si>
  <si>
    <t>Yield(T/ha) - With Imports</t>
  </si>
  <si>
    <t>Yield(T/ha) - Without Imports</t>
  </si>
  <si>
    <t>Beef</t>
  </si>
  <si>
    <t>Lamb</t>
  </si>
  <si>
    <t>Pork</t>
  </si>
  <si>
    <t>Turkey</t>
  </si>
  <si>
    <t>Chicken</t>
  </si>
  <si>
    <t>Milk</t>
  </si>
  <si>
    <t>Eggs</t>
  </si>
  <si>
    <t>Class 1-4 - With Imports</t>
  </si>
  <si>
    <t>Class 1-4 - No Imports</t>
  </si>
  <si>
    <t>Pasture (ha/T)</t>
  </si>
  <si>
    <t>Hay (ha/T)</t>
  </si>
  <si>
    <t>GSM (ha/T)</t>
  </si>
  <si>
    <t>Barn (ha/T)</t>
  </si>
  <si>
    <t>Total (ha/T)</t>
  </si>
  <si>
    <t>Hay, Barn, Pasture (ha/T)</t>
  </si>
  <si>
    <t>crop</t>
  </si>
  <si>
    <t>hectares</t>
  </si>
  <si>
    <t>tonnes</t>
  </si>
  <si>
    <t>SWBC yield</t>
  </si>
  <si>
    <t>Canola (rapeseed)</t>
  </si>
  <si>
    <t>Mixed grains</t>
  </si>
  <si>
    <t>Total wheat</t>
  </si>
  <si>
    <t>Apples</t>
  </si>
  <si>
    <t>Apricots</t>
  </si>
  <si>
    <t>Blueberries</t>
  </si>
  <si>
    <t>Cherries, sweet</t>
  </si>
  <si>
    <t>Cranberries</t>
  </si>
  <si>
    <t>Grapes</t>
  </si>
  <si>
    <t>Peaches (fresh and clingstone)</t>
  </si>
  <si>
    <t>Pears</t>
  </si>
  <si>
    <t>Plums and prunes</t>
  </si>
  <si>
    <t>Raspberries</t>
  </si>
  <si>
    <t>Strawberries</t>
  </si>
  <si>
    <t>Asparagus</t>
  </si>
  <si>
    <t>Green and wax beans</t>
  </si>
  <si>
    <t>Beets</t>
  </si>
  <si>
    <t>Broccoli</t>
  </si>
  <si>
    <t>Brussels sprouts</t>
  </si>
  <si>
    <t>Cabbage</t>
  </si>
  <si>
    <t>Cauliflower</t>
  </si>
  <si>
    <t>Celery</t>
  </si>
  <si>
    <t>Sweet corn</t>
  </si>
  <si>
    <t>Cucumbers</t>
  </si>
  <si>
    <t>Lettuce</t>
  </si>
  <si>
    <t>Green peas</t>
  </si>
  <si>
    <t>Pumpkins</t>
  </si>
  <si>
    <t>Shallots and green onions</t>
  </si>
  <si>
    <t>Spinach</t>
  </si>
  <si>
    <t>Squash and zucchini</t>
  </si>
  <si>
    <t>Tomatoes</t>
  </si>
  <si>
    <t>Peppers</t>
  </si>
  <si>
    <t>Radishes</t>
  </si>
  <si>
    <t>Mushrooms</t>
  </si>
  <si>
    <t>Potatoes</t>
  </si>
  <si>
    <t>Fresh tomatoes, greenhouse</t>
  </si>
  <si>
    <t>Fresh cucumbers, greenhouse</t>
  </si>
  <si>
    <t>Fresh peppers, greenhouse</t>
  </si>
  <si>
    <t>SWBC yield (tonnes)</t>
  </si>
  <si>
    <t>tonnes/hec</t>
  </si>
  <si>
    <t>x</t>
  </si>
  <si>
    <t>SWBC Area</t>
  </si>
  <si>
    <t>SWBC Area Planted (hectares)</t>
  </si>
  <si>
    <t>commodity</t>
  </si>
  <si>
    <t>kg/person</t>
  </si>
  <si>
    <t>servings/person</t>
  </si>
  <si>
    <t>group</t>
  </si>
  <si>
    <t>Apple juice (litres per person, per year)</t>
  </si>
  <si>
    <t>Fruit &amp; Vegetables</t>
  </si>
  <si>
    <t>125mL</t>
  </si>
  <si>
    <t>Apple pie filling</t>
  </si>
  <si>
    <t>125 mL slices</t>
  </si>
  <si>
    <t>Apple sauce</t>
  </si>
  <si>
    <t>Apples canned</t>
  </si>
  <si>
    <t>125mL slices</t>
  </si>
  <si>
    <t>Apples dried</t>
  </si>
  <si>
    <t>60mL</t>
  </si>
  <si>
    <t>Apples fresh</t>
  </si>
  <si>
    <t>1 medium</t>
  </si>
  <si>
    <t>Apples frozen</t>
  </si>
  <si>
    <t>Apricots canned</t>
  </si>
  <si>
    <t xml:space="preserve">125 mL </t>
  </si>
  <si>
    <t>Apricots fresh</t>
  </si>
  <si>
    <t>3 fruits</t>
  </si>
  <si>
    <t>Asparagus canned</t>
  </si>
  <si>
    <t>6 spears</t>
  </si>
  <si>
    <t>Asparagus fresh</t>
  </si>
  <si>
    <t>Avocados fresh</t>
  </si>
  <si>
    <t>1/2 fruit</t>
  </si>
  <si>
    <t>Baked and canned beans and lima beans</t>
  </si>
  <si>
    <t>Meat &amp; Alts</t>
  </si>
  <si>
    <t>175mL cooked</t>
  </si>
  <si>
    <t>Bananas fresh</t>
  </si>
  <si>
    <t>medium</t>
  </si>
  <si>
    <t>Beans green and wax canned</t>
  </si>
  <si>
    <t>Beans green and wax fresh</t>
  </si>
  <si>
    <t>Beans green and wax frozen</t>
  </si>
  <si>
    <t>Beef and veal, boneless weight</t>
  </si>
  <si>
    <t>75 g cooked</t>
  </si>
  <si>
    <t>Beets canned</t>
  </si>
  <si>
    <t>Beets fresh</t>
  </si>
  <si>
    <t>Blueberries canned</t>
  </si>
  <si>
    <t>Blueberries fresh</t>
  </si>
  <si>
    <t>Blueberries frozen</t>
  </si>
  <si>
    <t>Broccoli &amp; Cauliflower frozen</t>
  </si>
  <si>
    <t>Broccoli fresh</t>
  </si>
  <si>
    <t>125mL chopped</t>
  </si>
  <si>
    <t>Brussels sprouts fresh</t>
  </si>
  <si>
    <t>4 sprouts</t>
  </si>
  <si>
    <t>Brussels sprouts frozen</t>
  </si>
  <si>
    <t>Butter</t>
  </si>
  <si>
    <t>Fats &amp; Oils</t>
  </si>
  <si>
    <t>15mL</t>
  </si>
  <si>
    <t>Buttermilk (litres per person, per year)</t>
  </si>
  <si>
    <t>Milk &amp; Alts</t>
  </si>
  <si>
    <t>250mL</t>
  </si>
  <si>
    <t>Carrots canned</t>
  </si>
  <si>
    <t>Carrots fresh</t>
  </si>
  <si>
    <t>1 large</t>
  </si>
  <si>
    <t>Carrots frozen</t>
  </si>
  <si>
    <t>Cauliflower fresh</t>
  </si>
  <si>
    <t>4 florets</t>
  </si>
  <si>
    <t>Celery fresh</t>
  </si>
  <si>
    <t>1 medium stalk</t>
  </si>
  <si>
    <t>Cheddar cheese</t>
  </si>
  <si>
    <t>50g</t>
  </si>
  <si>
    <t>Cherries fresh</t>
  </si>
  <si>
    <t>20 fruits</t>
  </si>
  <si>
    <t>Cherries frozen</t>
  </si>
  <si>
    <t>Coconut fresh</t>
  </si>
  <si>
    <t xml:space="preserve">125mL </t>
  </si>
  <si>
    <t>Concentrated skim milk (litres per person, per year)</t>
  </si>
  <si>
    <t>Concentrated whole milk (litres per person, per year)</t>
  </si>
  <si>
    <t>Corn canned</t>
  </si>
  <si>
    <t>Corn flour and meal</t>
  </si>
  <si>
    <t>Grains</t>
  </si>
  <si>
    <t>Corn fresh</t>
  </si>
  <si>
    <t>1 medium ear</t>
  </si>
  <si>
    <t>Corn frozen</t>
  </si>
  <si>
    <t>Cottage cheese</t>
  </si>
  <si>
    <t>Cranberries fresh</t>
  </si>
  <si>
    <t>Cucumbers fresh</t>
  </si>
  <si>
    <t>Dates fresh</t>
  </si>
  <si>
    <t>Eggs (15)</t>
  </si>
  <si>
    <t>2 (see notes)</t>
  </si>
  <si>
    <t>Figs fresh</t>
  </si>
  <si>
    <t>2 medium</t>
  </si>
  <si>
    <t>Fresh and frozen sea fish, edible weight (11)</t>
  </si>
  <si>
    <t>Freshwater fish, edible weight (11)</t>
  </si>
  <si>
    <t>Grape juice (litres per person, per year)</t>
  </si>
  <si>
    <t>Grapefruit juice (litres per person, per year)</t>
  </si>
  <si>
    <t>Grapes fresh</t>
  </si>
  <si>
    <t>Lemon juice (litres per person, per year)</t>
  </si>
  <si>
    <t>Lettuce fresh</t>
  </si>
  <si>
    <t>1 cup</t>
  </si>
  <si>
    <t>Manioc fresh</t>
  </si>
  <si>
    <t>Margarine</t>
  </si>
  <si>
    <t>Mushrooms canned</t>
  </si>
  <si>
    <t>125mL pieces</t>
  </si>
  <si>
    <t>Mushrooms fresh</t>
  </si>
  <si>
    <t>Mutton and lamb, boneless weight</t>
  </si>
  <si>
    <t>Oatmeal and rolled oats</t>
  </si>
  <si>
    <t>175mL (cooked)</t>
  </si>
  <si>
    <t>Onions and shallots fresh</t>
  </si>
  <si>
    <t>Orange juice (litres per person, per year)</t>
  </si>
  <si>
    <t>Papayas fresh</t>
  </si>
  <si>
    <t>Partly skimmed milk 1% (litres per person, per year)</t>
  </si>
  <si>
    <t>Partly skimmed milk 2% (litres per person, per year)</t>
  </si>
  <si>
    <t>Peaches canned</t>
  </si>
  <si>
    <t>Peaches fresh</t>
  </si>
  <si>
    <t>Peanuts</t>
  </si>
  <si>
    <t>Pears canned</t>
  </si>
  <si>
    <t>Pears fresh</t>
  </si>
  <si>
    <t>Peas canned</t>
  </si>
  <si>
    <t>Peas fresh</t>
  </si>
  <si>
    <t>Peas frozen</t>
  </si>
  <si>
    <t>Peppers fresh</t>
  </si>
  <si>
    <t>1/2 med</t>
  </si>
  <si>
    <t>Pineapple juice (litres per person, per year)</t>
  </si>
  <si>
    <t>Pineapples canned</t>
  </si>
  <si>
    <t>Pineapples fresh</t>
  </si>
  <si>
    <t>Plums total fresh</t>
  </si>
  <si>
    <t>1 fruit</t>
  </si>
  <si>
    <t>Pork, boneless weight</t>
  </si>
  <si>
    <t>Pot and pearl barley</t>
  </si>
  <si>
    <t>125mL (cooked)</t>
  </si>
  <si>
    <t>Potatoes frozen</t>
  </si>
  <si>
    <t>Potatoes sweet fresh</t>
  </si>
  <si>
    <t>Potatoes white fresh (7,8,9)</t>
  </si>
  <si>
    <t>Powder buttermilk</t>
  </si>
  <si>
    <t>75mL</t>
  </si>
  <si>
    <t>Powder skim milk</t>
  </si>
  <si>
    <t>Processed cheese</t>
  </si>
  <si>
    <t>Processed sea fish, edible weight (11)</t>
  </si>
  <si>
    <t>Pumpkins and squash fresh</t>
  </si>
  <si>
    <t>Radishes fresh</t>
  </si>
  <si>
    <t>Raspberries frozen</t>
  </si>
  <si>
    <t>Rice</t>
  </si>
  <si>
    <t>Rutabagas and turnips fresh</t>
  </si>
  <si>
    <t>Rye flour</t>
  </si>
  <si>
    <t>Salad oils (17)</t>
  </si>
  <si>
    <t>Shortening and shortening oils</t>
  </si>
  <si>
    <t>Skim milk (litres per person, per year)</t>
  </si>
  <si>
    <t>Spinach fresh</t>
  </si>
  <si>
    <t>Spinach frozen</t>
  </si>
  <si>
    <t>Standard milk 3.25% (litres per person, per year)</t>
  </si>
  <si>
    <t>Strawberries canned</t>
  </si>
  <si>
    <t>Strawberries fresh</t>
  </si>
  <si>
    <t>Strawberries frozen</t>
  </si>
  <si>
    <t>Tomato juice (litres per person, per year)</t>
  </si>
  <si>
    <t>Tomatoes canned</t>
  </si>
  <si>
    <t>Tomatoes fresh</t>
  </si>
  <si>
    <t>Tomatoes, pulp, paste and puree</t>
  </si>
  <si>
    <t>Total shellfish, edible weight (11)</t>
  </si>
  <si>
    <t>Turkey, boneless weight</t>
  </si>
  <si>
    <t>Variety cheese</t>
  </si>
  <si>
    <t>Wheat flour</t>
  </si>
  <si>
    <t>serving size</t>
  </si>
  <si>
    <t>reference value</t>
  </si>
  <si>
    <t>conversion factor</t>
  </si>
  <si>
    <t>waste ratio</t>
  </si>
  <si>
    <t>SWBC 2011 Food Need</t>
  </si>
  <si>
    <t>food need per person (tonnes)</t>
  </si>
  <si>
    <t>head/hec</t>
  </si>
  <si>
    <t>head/commodity</t>
  </si>
  <si>
    <t># head in SWBC</t>
  </si>
  <si>
    <t>tonnes of commodity in SWBC</t>
  </si>
  <si>
    <t>SWBC Livestock Yield</t>
  </si>
  <si>
    <t>SWBC Food Need</t>
  </si>
  <si>
    <t>(tonnes)</t>
  </si>
  <si>
    <t>SWBC Production</t>
  </si>
  <si>
    <t>Diet &amp; Seasonality Constraint</t>
  </si>
  <si>
    <t xml:space="preserve"> (tonnes)</t>
  </si>
  <si>
    <t>crops</t>
  </si>
  <si>
    <t>livestock</t>
  </si>
  <si>
    <t>Need</t>
  </si>
  <si>
    <t>Yield</t>
  </si>
  <si>
    <t>SR %</t>
  </si>
  <si>
    <t>cutoff = 90</t>
  </si>
  <si>
    <t>Cherries</t>
  </si>
  <si>
    <t>Corn</t>
  </si>
  <si>
    <t>Shallots and onions</t>
  </si>
  <si>
    <t>Peaches</t>
  </si>
  <si>
    <t>Green peas = Peas</t>
  </si>
  <si>
    <t>Plums</t>
  </si>
  <si>
    <t>Peas</t>
  </si>
  <si>
    <t>Done! But no difference between</t>
  </si>
  <si>
    <t>Likeley an error somewhere</t>
  </si>
  <si>
    <t>Imports and No Imports</t>
  </si>
  <si>
    <t>TO DO:</t>
  </si>
  <si>
    <t>1. Check SWBC production results</t>
  </si>
  <si>
    <t>2. Organize Diet and Seasonality Constraint</t>
  </si>
  <si>
    <t>3. Calculate Food Need</t>
  </si>
  <si>
    <t>4. Calculate Error</t>
  </si>
  <si>
    <t>food availability data</t>
  </si>
  <si>
    <t>ommiting foods (redundant/not enough data)</t>
  </si>
  <si>
    <t>What percentage of the diet was ommited?</t>
  </si>
  <si>
    <t>Step</t>
  </si>
  <si>
    <t>Error</t>
  </si>
  <si>
    <t>1: Food Need</t>
  </si>
  <si>
    <t>population data</t>
  </si>
  <si>
    <t>dietary recommendation</t>
  </si>
  <si>
    <t>dietary recommendation for each age group</t>
  </si>
  <si>
    <t>average dietary recommendation</t>
  </si>
  <si>
    <t>What distorion does taking the average give us? What if we had a whole population of SWBC in the lowest and highest recommended serving groups respectively?</t>
  </si>
  <si>
    <t>balance food need to dietary recommendation</t>
  </si>
  <si>
    <t>food need</t>
  </si>
  <si>
    <t>diet and seasonality constraint ((fn/12)*#months avail)</t>
  </si>
  <si>
    <t>2. Crop Yield</t>
  </si>
  <si>
    <t>yield*SWBC land area</t>
  </si>
  <si>
    <t>field crops</t>
  </si>
  <si>
    <t>fruit crops</t>
  </si>
  <si>
    <t>vegetable crops</t>
  </si>
  <si>
    <t>mushrooms</t>
  </si>
  <si>
    <t>greenhouse vegetables</t>
  </si>
  <si>
    <t>potatoes</t>
  </si>
  <si>
    <t>mushroom &amp; greenhouse</t>
  </si>
  <si>
    <t>BC crop yield data (metric tonnes/seeded hectares)</t>
  </si>
  <si>
    <t>SWBC land area data (hectares)</t>
  </si>
  <si>
    <t>tons-tonnes</t>
  </si>
  <si>
    <t>Unit Conversion</t>
  </si>
  <si>
    <t>sq ft-hec     tons-tonnes</t>
  </si>
  <si>
    <t>acres-h hundr wei-tonnes</t>
  </si>
  <si>
    <t>sqM-hec    kg-tonnes</t>
  </si>
  <si>
    <t>fuzzy string matching</t>
  </si>
  <si>
    <t>sq M -  hectare</t>
  </si>
  <si>
    <t>mushroom &amp; greenhouse-s</t>
  </si>
  <si>
    <t>3. Livestock Yield</t>
  </si>
  <si>
    <t>Livestock Feed Requirements</t>
  </si>
  <si>
    <t>10 Year Average Feed Crop Yield</t>
  </si>
  <si>
    <t>Feed Crop Yield (Canada data if no BC data)</t>
  </si>
  <si>
    <t>Soybean Meal</t>
  </si>
  <si>
    <t>Canola Meal</t>
  </si>
  <si>
    <t>10yr average</t>
  </si>
  <si>
    <t>static value = 2.005</t>
  </si>
  <si>
    <t>hectares of each feed required per head of livestock</t>
  </si>
  <si>
    <t>Breeding and Commodity Statistics per Animal</t>
  </si>
  <si>
    <t>used 2011 value</t>
  </si>
  <si>
    <t xml:space="preserve">How does manipulating the 10 yr average for the field crops. Calculate error by using only the lowest and highest yield values in that period. </t>
  </si>
  <si>
    <t>static value = 4.2</t>
  </si>
  <si>
    <t>Field Crops (wheat/oats/barley/graincorn/drypeas/silage)</t>
  </si>
  <si>
    <t>head of livestock/hectare</t>
  </si>
  <si>
    <t>head of livestock/tonne of commodity</t>
  </si>
  <si>
    <t># livestock in SWBC</t>
  </si>
  <si>
    <t>SWBC crop production (tonnes)</t>
  </si>
  <si>
    <t>SWBC  livestock product (tonnes)</t>
  </si>
  <si>
    <t>diet and seasonality constraint (DSC) ((fn/12)*#months avail)</t>
  </si>
  <si>
    <t xml:space="preserve"> % Self Reliance =(min(DSC, Commodity Production) / Food Need) X 100</t>
  </si>
  <si>
    <t>2011 SWBC Food Need Total My Result: 16.1%</t>
  </si>
  <si>
    <t>Check On:</t>
  </si>
  <si>
    <t>Fruit Yields seem too low</t>
  </si>
  <si>
    <t>Plums show up as double</t>
  </si>
  <si>
    <t>In the current calc of food need the greenhouse vegetables and field vegetables were combined which is wrong because they have different diet and seasonality constraints</t>
  </si>
  <si>
    <t xml:space="preserve">Caitlin's answers by category </t>
  </si>
  <si>
    <t>Rethink the livestock shortcut</t>
  </si>
  <si>
    <t>If the dietary recommendation is larger than the actual food need we increase the food need according to the percent difference. Doing this leaves us with a value for food need that greatly exceeds the reqirements of the people in the province. How would ommiting this step change the final calculation of food need? Try the whole calculation without balancing the food need to the dietary recommendation. Lower bound without dietary rec, upper boun with dietary recommendation.</t>
  </si>
  <si>
    <t>food need (tonnes)</t>
  </si>
  <si>
    <t>used 2014 value</t>
  </si>
  <si>
    <t>Of 10 year average use +- standard error for upper and lower bound</t>
  </si>
  <si>
    <t>/</t>
  </si>
  <si>
    <t>SWBC tonnes of livestock product</t>
  </si>
  <si>
    <t xml:space="preserve">Expected Result: ~70% Find out the margin of error of this. Have a sense of this to know when I can call it good. </t>
  </si>
  <si>
    <t>Don't do uncertainty until I have confidence in my answer</t>
  </si>
  <si>
    <t xml:space="preserve">some shady shit happened here………. Try and check as many of these steps as possible. Check to see where the results become inconsistent with their results. Starts by looking at what numbers I do have right. Calculate as many of her answers as possible (sanity check). </t>
  </si>
  <si>
    <t>4: Food Self Reliance</t>
  </si>
  <si>
    <t>Instead of taking the average I am going to do a more precise method…….</t>
  </si>
  <si>
    <t>(#1yr olds/SWBC pop)(food group recommended servings) + (#2yr olds/SWBC pop)(food group recommended servings)………</t>
  </si>
  <si>
    <t>or by age group (it makes no difference quantitatively because the recommendation is expressed by group</t>
  </si>
  <si>
    <t>(# in group #1)(food group recommended servings)+(# in group #2)(food group recommended servings)…….</t>
  </si>
  <si>
    <t>To Do:</t>
  </si>
  <si>
    <t>4. Check SWBC crop production values against the ones from the Excel model</t>
  </si>
  <si>
    <t>3. Take 10yr average for field crops and use that instead of one yr value.</t>
  </si>
  <si>
    <t>6. Wait for Caitlin's response about livestock method. Double check methods.</t>
  </si>
  <si>
    <t xml:space="preserve">5. Change to 10 yr average for Canola Meal yield. </t>
  </si>
  <si>
    <t>Food Group</t>
  </si>
  <si>
    <t>(Caitlin Method)</t>
  </si>
  <si>
    <t>(Rachel Method)</t>
  </si>
  <si>
    <t>FruitVeg</t>
  </si>
  <si>
    <t>Grain</t>
  </si>
  <si>
    <t>MeatAlt</t>
  </si>
  <si>
    <t>MilkAlt</t>
  </si>
  <si>
    <t>Grand Total</t>
  </si>
  <si>
    <t xml:space="preserve">     Tonnes Required</t>
  </si>
  <si>
    <t>Other/ Oil</t>
  </si>
  <si>
    <t>Average Total Tonnes/Person</t>
  </si>
  <si>
    <t>Population SWBC</t>
  </si>
  <si>
    <t xml:space="preserve">        Numerical Difference (C-R)</t>
  </si>
  <si>
    <t>% Difference</t>
  </si>
  <si>
    <t>Carrots</t>
  </si>
  <si>
    <t>Corn, sweet</t>
  </si>
  <si>
    <t>Cucumbers and gherkins (all varieties)</t>
  </si>
  <si>
    <t>Garlic</t>
  </si>
  <si>
    <t>Leeks</t>
  </si>
  <si>
    <t>Dry onions</t>
  </si>
  <si>
    <t>Other melons (cantaloupes, winter melons, etcetera)</t>
  </si>
  <si>
    <t>Parsley</t>
  </si>
  <si>
    <t>Parsnips</t>
  </si>
  <si>
    <t>Peas, green</t>
  </si>
  <si>
    <t>Squash and zucchinis</t>
  </si>
  <si>
    <t>Rhubarb</t>
  </si>
  <si>
    <t>Rutabagas and turnips</t>
  </si>
  <si>
    <t>Watermelon</t>
  </si>
  <si>
    <t>Beans, all dry (white and coloured)</t>
  </si>
  <si>
    <t>Canola</t>
  </si>
  <si>
    <t>Corn, fodder</t>
  </si>
  <si>
    <t>Flaxseed</t>
  </si>
  <si>
    <t>Peas, dry</t>
  </si>
  <si>
    <t>Rye, all</t>
  </si>
  <si>
    <t>Tame hay</t>
  </si>
  <si>
    <t>Wheat, spring</t>
  </si>
  <si>
    <t>Wheat, all excluding durum wheat</t>
  </si>
  <si>
    <t>Cherries, sour</t>
  </si>
  <si>
    <t>Nectarines</t>
  </si>
  <si>
    <t>Hectares</t>
  </si>
  <si>
    <t>date</t>
  </si>
  <si>
    <t>Beans, green and wax</t>
  </si>
  <si>
    <t>Soybeans</t>
  </si>
  <si>
    <t>Alfalfa and alfalfa mixtures</t>
  </si>
  <si>
    <t>Apples total area</t>
  </si>
  <si>
    <t>Apricots total area</t>
  </si>
  <si>
    <t>Blueberries total area</t>
  </si>
  <si>
    <t>Cherries (sour) total area</t>
  </si>
  <si>
    <t>Cherries (sweet) total area</t>
  </si>
  <si>
    <t>Chick peas</t>
  </si>
  <si>
    <t>Cranberries total area</t>
  </si>
  <si>
    <t>Dry field peas</t>
  </si>
  <si>
    <t>Dry onions, yellow, Spanish, cooking, etc.</t>
  </si>
  <si>
    <t>Dry white beans</t>
  </si>
  <si>
    <t>Grapes total area</t>
  </si>
  <si>
    <t>Lentils</t>
  </si>
  <si>
    <t>Other dry beans</t>
  </si>
  <si>
    <t>Peaches total area</t>
  </si>
  <si>
    <t>Pears total area</t>
  </si>
  <si>
    <t>Plums and prunes total area</t>
  </si>
  <si>
    <t>Raspberries total area</t>
  </si>
  <si>
    <t>Strawberries total area</t>
  </si>
  <si>
    <t>Corn for grain</t>
  </si>
  <si>
    <t>tonnes_per_hec</t>
  </si>
  <si>
    <t>SWBC hectares planted</t>
  </si>
  <si>
    <t>BC Marketable Yield (Tonnes/Ha)</t>
  </si>
  <si>
    <t>Commodity Name</t>
  </si>
  <si>
    <t>Baseline Year</t>
  </si>
  <si>
    <t>10 Year Avg.</t>
  </si>
  <si>
    <t>All other tame hay and fodder crops</t>
  </si>
  <si>
    <t>Avocados</t>
  </si>
  <si>
    <t>Bananas</t>
  </si>
  <si>
    <t>Barley, grain</t>
  </si>
  <si>
    <t>Beans, other dry</t>
  </si>
  <si>
    <t>Canola, meal from seed</t>
  </si>
  <si>
    <t>Canola, oil from seed</t>
  </si>
  <si>
    <t>Coconut</t>
  </si>
  <si>
    <t>Corn, grain</t>
  </si>
  <si>
    <t>Corn, silage</t>
  </si>
  <si>
    <t>Cucumbers, field</t>
  </si>
  <si>
    <t>Cucumbers, greenhouse</t>
  </si>
  <si>
    <t>Dates</t>
  </si>
  <si>
    <t>Figs</t>
  </si>
  <si>
    <t>Grapefruits</t>
  </si>
  <si>
    <t>Guavas and Mangoes</t>
  </si>
  <si>
    <t>Honey</t>
  </si>
  <si>
    <t>Lemons</t>
  </si>
  <si>
    <t>Limes</t>
  </si>
  <si>
    <t>Manioc</t>
  </si>
  <si>
    <t>Oat, grain</t>
  </si>
  <si>
    <t>Oranges</t>
  </si>
  <si>
    <t>Papayas</t>
  </si>
  <si>
    <t>Peppers, field</t>
  </si>
  <si>
    <t>Peppers, greenhouse</t>
  </si>
  <si>
    <t>Pineapple</t>
  </si>
  <si>
    <t>Rye, grain</t>
  </si>
  <si>
    <t>Soybean, meal from seed</t>
  </si>
  <si>
    <t>Sugar, maple</t>
  </si>
  <si>
    <t>Sugar, refined</t>
  </si>
  <si>
    <t>Sweet potatoes</t>
  </si>
  <si>
    <t>Tomatoes, field</t>
  </si>
  <si>
    <t>Tomatoes, greenhouse</t>
  </si>
  <si>
    <t>Tomatoes, processing</t>
  </si>
  <si>
    <t>Wheat, grain</t>
  </si>
  <si>
    <t>Rachel's Baseline</t>
  </si>
  <si>
    <t>Rachel's 10 yr Ave</t>
  </si>
  <si>
    <t>Census Name</t>
  </si>
  <si>
    <t>Census Category/Table</t>
  </si>
  <si>
    <t>Unit</t>
  </si>
  <si>
    <t>2 (Stable)</t>
  </si>
  <si>
    <t>Hay and field crops, 2011</t>
  </si>
  <si>
    <t>Fruits, berries and nuts, 2011</t>
  </si>
  <si>
    <t>Asparagus, producing</t>
  </si>
  <si>
    <t>Vegetables (excluding greenhouse vegetables), 2012</t>
  </si>
  <si>
    <t>Vegetables (excluding greenhouse vegetables), 2011</t>
  </si>
  <si>
    <t>Buckwheat</t>
  </si>
  <si>
    <t>Canary seed</t>
  </si>
  <si>
    <t>Caraway seed</t>
  </si>
  <si>
    <t>Corn for silage</t>
  </si>
  <si>
    <t>Greenhouse Cucumbers</t>
  </si>
  <si>
    <t>Greenhouse vegetables, 2012</t>
  </si>
  <si>
    <t>Forage seed for seed</t>
  </si>
  <si>
    <t>Ginseng</t>
  </si>
  <si>
    <t>Nursery and greenhouse products, sod and mushrooms, 2011</t>
  </si>
  <si>
    <t>Mustard seed</t>
  </si>
  <si>
    <t>Natural land for pasture</t>
  </si>
  <si>
    <t>Land use, 2011</t>
  </si>
  <si>
    <t>Greenhouse Peppers</t>
  </si>
  <si>
    <t>Greenhouse vegetables, 2013</t>
  </si>
  <si>
    <t>Total rye (45)</t>
  </si>
  <si>
    <t>Sugar beets</t>
  </si>
  <si>
    <t>Sunflowers</t>
  </si>
  <si>
    <t>Tame or seeded pasture</t>
  </si>
  <si>
    <t>Greenhouse tomatoes</t>
  </si>
  <si>
    <t>Greenhouse vegetables, 2011</t>
  </si>
  <si>
    <t>Total wheat (43)</t>
  </si>
  <si>
    <t>Calculated by Caitlin, not census</t>
  </si>
  <si>
    <t>Broilers, roasters and Cornish production (68)</t>
  </si>
  <si>
    <t>Turkey production (69)</t>
  </si>
  <si>
    <t>Calves, under 1 year</t>
  </si>
  <si>
    <t>Steers, 1 year and over</t>
  </si>
  <si>
    <t>Heifers for slaughter or feeding</t>
  </si>
  <si>
    <t>Heifers for beef herd replacement</t>
  </si>
  <si>
    <t>Heifers for dairy herd replacement</t>
  </si>
  <si>
    <t>Beef cows</t>
  </si>
  <si>
    <t>Dairy cows</t>
  </si>
  <si>
    <t>Bulls, 1 year and over</t>
  </si>
  <si>
    <t>Rams</t>
  </si>
  <si>
    <t>Ewes</t>
  </si>
  <si>
    <t>Lambs</t>
  </si>
  <si>
    <t>Boars</t>
  </si>
  <si>
    <t>Sows and gilts for breeding</t>
  </si>
  <si>
    <t>Nursing and weaner pigs</t>
  </si>
  <si>
    <t>Grower and finishing pigs</t>
  </si>
  <si>
    <t>Laying hens, 19 weeks and over (64)</t>
  </si>
  <si>
    <t>Pullets under 19 weeks, intended for laying (63)</t>
  </si>
  <si>
    <t>Layer and broiler breeders (pullets and hens) (65)</t>
  </si>
  <si>
    <t>Canola Oil</t>
  </si>
  <si>
    <t>GSM</t>
  </si>
  <si>
    <t>Barn</t>
  </si>
  <si>
    <t>Total</t>
  </si>
  <si>
    <t>Hay, Barn, Pasture</t>
  </si>
  <si>
    <t>Class 1-4 Land Portion - No Imports</t>
  </si>
  <si>
    <t>Class 1-4 Land Portion - With Imports</t>
  </si>
  <si>
    <t>headperheci</t>
  </si>
  <si>
    <t>headperhecni</t>
  </si>
  <si>
    <t>headpercommodity - imports</t>
  </si>
  <si>
    <t>headpercommodity - no imports</t>
  </si>
  <si>
    <t>Production Type</t>
  </si>
  <si>
    <t>Livestock Type</t>
  </si>
  <si>
    <t>Barn Area (ha/T)</t>
  </si>
  <si>
    <t>Total Area (Ha/T)</t>
  </si>
  <si>
    <t>Class 1-4 Portion of Total Area</t>
  </si>
  <si>
    <t>Grain, Silage, Meal Area</t>
  </si>
  <si>
    <t>Yield (T/Ha)</t>
  </si>
  <si>
    <t>All Local</t>
  </si>
  <si>
    <t>Feed import</t>
  </si>
  <si>
    <t>Yt = tonnes commodity/head</t>
  </si>
  <si>
    <t># head livestock in SWBC</t>
  </si>
  <si>
    <t>commodity_per_head</t>
  </si>
  <si>
    <t>Value</t>
  </si>
  <si>
    <t>Egg</t>
  </si>
  <si>
    <t>min/max</t>
  </si>
  <si>
    <t>r-c</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</si>
</sst>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_-* #,##0.000_-;\-* #,##0.000_-;_-* &quot;-&quot;??_-;_-@_-"/>
    <numFmt numFmtId="165" formatCode="_-* #,##0.00_-;\-* #,##0.00_-;_-* &quot;-&quot;??_-;_-@_-"/>
    <numFmt numFmtId="166" formatCode="_-* #,##0_-;\-* #,##0_-;_-* &quot;-&quot;??_-;_-@_-"/>
    <numFmt numFmtId="167" formatCode="_-* #,##0.0_-;\-* #,##0.0_-;_-* &quot;-&quot;??_-;_-@_-"/>
    <numFmt numFmtId="168" formatCode="_-* #,##0.00000_-;\-* #,##0.00000_-;_-* &quot;-&quot;??_-;_-@_-"/>
    <numFmt numFmtId="169" formatCode="_-* #,##0.0000000_-;\-* #,##0.0000000_-;_-* &quot;-&quot;??_-;_-@_-"/>
    <numFmt numFmtId="170" formatCode="_(&quot;$&quot;* #,##0_);_(&quot;$&quot;* \(#,##0\);_(&quot;$&quot;* &quot;-&quot;??_);_(@_)"/>
  </numFmts>
  <fonts count="20"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0"/>
      <name val="Arial"/>
      <family val="2"/>
    </font>
    <font>
      <sz val="12"/>
      <color rgb="FF000000"/>
      <name val="Calibri"/>
      <family val="2"/>
      <scheme val="minor"/>
    </font>
    <font>
      <b/>
      <sz val="9"/>
      <color indexed="81"/>
      <name val="Calibri"/>
      <family val="2"/>
    </font>
    <font>
      <sz val="9"/>
      <color indexed="81"/>
      <name val="Calibri"/>
      <family val="2"/>
    </font>
    <font>
      <u/>
      <sz val="12"/>
      <color theme="10"/>
      <name val="Calibri"/>
      <family val="2"/>
      <scheme val="minor"/>
    </font>
    <font>
      <u/>
      <sz val="12"/>
      <color theme="11"/>
      <name val="Calibri"/>
      <family val="2"/>
      <scheme val="minor"/>
    </font>
    <font>
      <b/>
      <sz val="12"/>
      <color rgb="FF000000"/>
      <name val="Calibri"/>
      <family val="2"/>
      <scheme val="minor"/>
    </font>
    <font>
      <sz val="12"/>
      <name val="Calibri"/>
      <scheme val="minor"/>
    </font>
    <font>
      <b/>
      <sz val="12"/>
      <name val="Calibri"/>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b/>
      <sz val="8"/>
      <color indexed="81"/>
      <name val="Tahoma"/>
      <family val="2"/>
    </font>
    <font>
      <sz val="8"/>
      <color indexed="81"/>
      <name val="Tahoma"/>
      <family val="2"/>
    </font>
    <font>
      <sz val="10"/>
      <name val="Arial"/>
      <family val="2"/>
    </font>
  </fonts>
  <fills count="32">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6" tint="-0.499984740745262"/>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rgb="FF8DB4E2"/>
        <bgColor rgb="FF000000"/>
      </patternFill>
    </fill>
    <fill>
      <patternFill patternType="solid">
        <fgColor rgb="FFC5D9F1"/>
        <bgColor rgb="FF000000"/>
      </patternFill>
    </fill>
    <fill>
      <patternFill patternType="solid">
        <fgColor rgb="FFD9D9D9"/>
        <bgColor rgb="FF000000"/>
      </patternFill>
    </fill>
    <fill>
      <patternFill patternType="solid">
        <fgColor theme="0" tint="-4.9989318521683403E-2"/>
        <bgColor indexed="64"/>
      </patternFill>
    </fill>
    <fill>
      <patternFill patternType="solid">
        <fgColor theme="7" tint="0.59999389629810485"/>
        <bgColor rgb="FF000000"/>
      </patternFill>
    </fill>
    <fill>
      <patternFill patternType="solid">
        <fgColor theme="7" tint="0.39997558519241921"/>
        <bgColor rgb="FF000000"/>
      </patternFill>
    </fill>
    <fill>
      <patternFill patternType="solid">
        <fgColor theme="8"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s>
  <borders count="39">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rgb="FF000000"/>
      </right>
      <top style="thin">
        <color auto="1"/>
      </top>
      <bottom/>
      <diagonal/>
    </border>
    <border>
      <left style="thin">
        <color auto="1"/>
      </left>
      <right/>
      <top/>
      <bottom style="thin">
        <color rgb="FF000000"/>
      </bottom>
      <diagonal/>
    </border>
    <border>
      <left/>
      <right style="thin">
        <color rgb="FF000000"/>
      </right>
      <top/>
      <bottom style="thin">
        <color rgb="FF000000"/>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style="medium">
        <color rgb="FFFF0000"/>
      </left>
      <right/>
      <top/>
      <bottom/>
      <diagonal/>
    </border>
    <border>
      <left style="medium">
        <color rgb="FFFF0000"/>
      </left>
      <right/>
      <top/>
      <bottom style="thin">
        <color auto="1"/>
      </bottom>
      <diagonal/>
    </border>
    <border>
      <left style="medium">
        <color rgb="FFFF0000"/>
      </left>
      <right/>
      <top/>
      <bottom style="medium">
        <color rgb="FFFF0000"/>
      </bottom>
      <diagonal/>
    </border>
    <border>
      <left style="thin">
        <color auto="1"/>
      </left>
      <right style="thin">
        <color auto="1"/>
      </right>
      <top style="thin">
        <color auto="1"/>
      </top>
      <bottom style="medium">
        <color rgb="FFFF0000"/>
      </bottom>
      <diagonal/>
    </border>
    <border>
      <left style="medium">
        <color rgb="FFFF0000"/>
      </left>
      <right/>
      <top style="thin">
        <color theme="5"/>
      </top>
      <bottom style="thin">
        <color auto="1"/>
      </bottom>
      <diagonal/>
    </border>
    <border>
      <left/>
      <right/>
      <top style="thin">
        <color theme="5"/>
      </top>
      <bottom style="thin">
        <color auto="1"/>
      </bottom>
      <diagonal/>
    </border>
    <border>
      <left/>
      <right style="thin">
        <color auto="1"/>
      </right>
      <top style="thin">
        <color theme="5"/>
      </top>
      <bottom style="thin">
        <color auto="1"/>
      </bottom>
      <diagonal/>
    </border>
    <border>
      <left/>
      <right/>
      <top/>
      <bottom style="medium">
        <color rgb="FFFF0000"/>
      </bottom>
      <diagonal/>
    </border>
    <border>
      <left/>
      <right style="thin">
        <color auto="1"/>
      </right>
      <top/>
      <bottom style="medium">
        <color rgb="FFFF0000"/>
      </bottom>
      <diagonal/>
    </border>
    <border>
      <left/>
      <right style="medium">
        <color rgb="FFFF0000"/>
      </right>
      <top/>
      <bottom/>
      <diagonal/>
    </border>
  </borders>
  <cellStyleXfs count="68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3" fontId="2"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4">
    <xf numFmtId="0" fontId="0" fillId="0" borderId="0" xfId="0"/>
    <xf numFmtId="0" fontId="3" fillId="2" borderId="1" xfId="0" applyFont="1" applyFill="1" applyBorder="1"/>
    <xf numFmtId="0" fontId="0" fillId="0" borderId="2" xfId="0" applyBorder="1"/>
    <xf numFmtId="0" fontId="0" fillId="0" borderId="3" xfId="0" applyBorder="1"/>
    <xf numFmtId="0" fontId="0" fillId="0" borderId="0" xfId="0" applyBorder="1"/>
    <xf numFmtId="0" fontId="3" fillId="3" borderId="3" xfId="0" applyFont="1" applyFill="1" applyBorder="1"/>
    <xf numFmtId="0" fontId="3" fillId="4" borderId="0" xfId="0" applyFont="1" applyFill="1" applyBorder="1"/>
    <xf numFmtId="0" fontId="3" fillId="3" borderId="0" xfId="0" applyFont="1" applyFill="1" applyBorder="1"/>
    <xf numFmtId="0" fontId="0" fillId="4" borderId="0" xfId="0" applyFill="1" applyBorder="1"/>
    <xf numFmtId="0" fontId="3" fillId="5" borderId="3" xfId="0" applyFont="1" applyFill="1" applyBorder="1"/>
    <xf numFmtId="0" fontId="3" fillId="5" borderId="0" xfId="0" applyFont="1" applyFill="1" applyBorder="1"/>
    <xf numFmtId="0" fontId="0" fillId="5" borderId="0" xfId="0" applyFill="1" applyBorder="1"/>
    <xf numFmtId="0" fontId="0" fillId="5" borderId="3" xfId="0" applyFill="1" applyBorder="1" applyAlignment="1">
      <alignment horizontal="center"/>
    </xf>
    <xf numFmtId="0" fontId="0" fillId="5" borderId="0" xfId="0" applyFill="1"/>
    <xf numFmtId="0" fontId="0" fillId="5" borderId="0" xfId="0" applyFill="1" applyBorder="1" applyAlignment="1">
      <alignment horizontal="center"/>
    </xf>
    <xf numFmtId="0" fontId="0" fillId="5" borderId="0" xfId="0" applyFont="1" applyFill="1" applyBorder="1"/>
    <xf numFmtId="0" fontId="0" fillId="0" borderId="3" xfId="0" applyFill="1" applyBorder="1"/>
    <xf numFmtId="0" fontId="0" fillId="0" borderId="0" xfId="0" applyFill="1" applyBorder="1"/>
    <xf numFmtId="0" fontId="3" fillId="0" borderId="3" xfId="0" applyFont="1" applyFill="1" applyBorder="1"/>
    <xf numFmtId="0" fontId="3" fillId="0" borderId="0" xfId="0" applyFont="1" applyFill="1" applyBorder="1"/>
    <xf numFmtId="0" fontId="0" fillId="4" borderId="0" xfId="0" applyFont="1" applyFill="1" applyBorder="1"/>
    <xf numFmtId="0" fontId="5" fillId="0" borderId="0" xfId="0" applyFont="1" applyFill="1" applyBorder="1"/>
    <xf numFmtId="0" fontId="3" fillId="0" borderId="0" xfId="0" applyFont="1" applyBorder="1"/>
    <xf numFmtId="0" fontId="3" fillId="6" borderId="0" xfId="0" applyFont="1" applyFill="1" applyBorder="1"/>
    <xf numFmtId="0" fontId="0" fillId="6" borderId="0" xfId="0" applyFill="1" applyBorder="1"/>
    <xf numFmtId="0" fontId="0" fillId="6" borderId="0" xfId="0" applyFont="1" applyFill="1" applyBorder="1"/>
    <xf numFmtId="0" fontId="0" fillId="6" borderId="0" xfId="0" applyFill="1" applyBorder="1" applyAlignment="1">
      <alignment horizontal="center"/>
    </xf>
    <xf numFmtId="0" fontId="0" fillId="0" borderId="0" xfId="0" applyFont="1" applyFill="1" applyBorder="1"/>
    <xf numFmtId="0" fontId="3" fillId="2" borderId="0" xfId="0" applyFont="1" applyFill="1" applyBorder="1"/>
    <xf numFmtId="0" fontId="3" fillId="0" borderId="0" xfId="0" applyFont="1"/>
    <xf numFmtId="0" fontId="3" fillId="2" borderId="0" xfId="0" applyFont="1" applyFill="1"/>
    <xf numFmtId="0" fontId="0" fillId="2" borderId="0" xfId="0" applyFill="1"/>
    <xf numFmtId="0" fontId="0" fillId="7" borderId="9" xfId="0" applyFill="1" applyBorder="1"/>
    <xf numFmtId="0" fontId="0" fillId="2" borderId="9" xfId="0" applyFill="1" applyBorder="1"/>
    <xf numFmtId="0" fontId="0" fillId="6" borderId="9" xfId="0" applyFill="1" applyBorder="1"/>
    <xf numFmtId="0" fontId="0" fillId="8" borderId="1" xfId="0" applyFill="1" applyBorder="1"/>
    <xf numFmtId="0" fontId="0" fillId="8" borderId="2" xfId="0" applyFill="1" applyBorder="1"/>
    <xf numFmtId="0" fontId="0" fillId="8" borderId="10" xfId="0" applyFill="1" applyBorder="1"/>
    <xf numFmtId="0" fontId="0" fillId="8" borderId="0" xfId="0" applyFill="1" applyBorder="1"/>
    <xf numFmtId="0" fontId="0" fillId="8" borderId="6" xfId="0" applyFill="1" applyBorder="1"/>
    <xf numFmtId="0" fontId="0" fillId="8" borderId="7" xfId="0" applyFill="1" applyBorder="1"/>
    <xf numFmtId="0" fontId="0" fillId="8" borderId="11" xfId="0" applyFill="1" applyBorder="1"/>
    <xf numFmtId="0" fontId="3" fillId="9" borderId="0" xfId="0" applyFont="1" applyFill="1"/>
    <xf numFmtId="0" fontId="0" fillId="9" borderId="0" xfId="0" applyFill="1" applyAlignment="1">
      <alignment horizontal="center"/>
    </xf>
    <xf numFmtId="0" fontId="0" fillId="9" borderId="0" xfId="0" applyFill="1"/>
    <xf numFmtId="0" fontId="3" fillId="10" borderId="0" xfId="0" applyFont="1" applyFill="1"/>
    <xf numFmtId="0" fontId="0" fillId="10" borderId="0" xfId="0" applyFill="1"/>
    <xf numFmtId="0" fontId="0" fillId="8" borderId="0" xfId="0" applyFill="1"/>
    <xf numFmtId="0" fontId="3" fillId="8" borderId="0" xfId="0" applyFont="1" applyFill="1"/>
    <xf numFmtId="0" fontId="0" fillId="11" borderId="0" xfId="0" applyFill="1"/>
    <xf numFmtId="0" fontId="3" fillId="11" borderId="0" xfId="0" applyFont="1" applyFill="1"/>
    <xf numFmtId="0" fontId="3" fillId="12" borderId="0" xfId="0" applyFont="1" applyFill="1"/>
    <xf numFmtId="0" fontId="0" fillId="12" borderId="0" xfId="0" applyFill="1"/>
    <xf numFmtId="0" fontId="3" fillId="13" borderId="0" xfId="0" applyFont="1" applyFill="1"/>
    <xf numFmtId="0" fontId="3" fillId="14" borderId="0" xfId="0" applyFont="1" applyFill="1"/>
    <xf numFmtId="0" fontId="3" fillId="5" borderId="0" xfId="0" applyFont="1" applyFill="1"/>
    <xf numFmtId="0" fontId="0" fillId="15" borderId="0" xfId="0" applyFill="1"/>
    <xf numFmtId="0" fontId="0" fillId="16" borderId="0" xfId="0" applyFill="1"/>
    <xf numFmtId="0" fontId="0" fillId="17" borderId="0" xfId="0" applyFill="1"/>
    <xf numFmtId="9" fontId="0" fillId="16" borderId="0" xfId="0" applyNumberFormat="1" applyFill="1"/>
    <xf numFmtId="9" fontId="0" fillId="5" borderId="0" xfId="0" applyNumberFormat="1" applyFill="1"/>
    <xf numFmtId="9" fontId="0" fillId="17" borderId="0" xfId="0" applyNumberFormat="1" applyFill="1"/>
    <xf numFmtId="0" fontId="3" fillId="18" borderId="0" xfId="0" applyFont="1" applyFill="1"/>
    <xf numFmtId="0" fontId="3" fillId="19" borderId="0" xfId="0" applyFont="1" applyFill="1"/>
    <xf numFmtId="0" fontId="3" fillId="0" borderId="0" xfId="0" applyFont="1" applyFill="1"/>
    <xf numFmtId="0" fontId="3" fillId="4" borderId="0" xfId="0" applyFont="1" applyFill="1"/>
    <xf numFmtId="0" fontId="0" fillId="14" borderId="0" xfId="0" applyFill="1"/>
    <xf numFmtId="0" fontId="3" fillId="20" borderId="0" xfId="0" applyFont="1" applyFill="1"/>
    <xf numFmtId="0" fontId="3" fillId="21" borderId="0" xfId="0" applyFont="1" applyFill="1"/>
    <xf numFmtId="0" fontId="0" fillId="12" borderId="0" xfId="0" applyFill="1" applyBorder="1"/>
    <xf numFmtId="0" fontId="0" fillId="0" borderId="20" xfId="0" applyBorder="1"/>
    <xf numFmtId="0" fontId="0" fillId="0" borderId="21" xfId="0" applyBorder="1"/>
    <xf numFmtId="0" fontId="0" fillId="0" borderId="22" xfId="0" applyBorder="1"/>
    <xf numFmtId="0" fontId="0" fillId="0" borderId="23" xfId="0" applyBorder="1"/>
    <xf numFmtId="0" fontId="3" fillId="12" borderId="22" xfId="0" applyFont="1" applyFill="1" applyBorder="1"/>
    <xf numFmtId="0" fontId="0" fillId="0" borderId="24" xfId="0" applyBorder="1"/>
    <xf numFmtId="0" fontId="0" fillId="0" borderId="25" xfId="0" applyBorder="1"/>
    <xf numFmtId="0" fontId="0" fillId="0" borderId="26" xfId="0" applyBorder="1"/>
    <xf numFmtId="0" fontId="0" fillId="25" borderId="0" xfId="0" applyFill="1" applyBorder="1"/>
    <xf numFmtId="0" fontId="5" fillId="24" borderId="0" xfId="0" applyFont="1" applyFill="1" applyBorder="1"/>
    <xf numFmtId="0" fontId="3" fillId="11" borderId="22" xfId="0" applyFont="1" applyFill="1" applyBorder="1"/>
    <xf numFmtId="0" fontId="0" fillId="11" borderId="0" xfId="0" applyFill="1" applyBorder="1"/>
    <xf numFmtId="0" fontId="0" fillId="8" borderId="3" xfId="0" applyFill="1" applyBorder="1"/>
    <xf numFmtId="0" fontId="0" fillId="8" borderId="15" xfId="0" applyFill="1" applyBorder="1"/>
    <xf numFmtId="0" fontId="3" fillId="8" borderId="0" xfId="0" applyFont="1" applyFill="1" applyBorder="1" applyAlignment="1">
      <alignment horizontal="center" wrapText="1"/>
    </xf>
    <xf numFmtId="0" fontId="0" fillId="0" borderId="0" xfId="0" applyFill="1" applyAlignment="1">
      <alignment horizontal="center"/>
    </xf>
    <xf numFmtId="0" fontId="0" fillId="0" borderId="0" xfId="0" applyFill="1"/>
    <xf numFmtId="0" fontId="11" fillId="0" borderId="0" xfId="0" applyFont="1" applyFill="1" applyBorder="1" applyAlignment="1">
      <alignment horizontal="center"/>
    </xf>
    <xf numFmtId="0" fontId="12" fillId="4" borderId="0" xfId="0" applyFont="1" applyFill="1" applyBorder="1" applyAlignment="1">
      <alignment horizontal="center"/>
    </xf>
    <xf numFmtId="0" fontId="0" fillId="12" borderId="0" xfId="0" applyFill="1" applyBorder="1" applyAlignment="1">
      <alignment horizontal="center"/>
    </xf>
    <xf numFmtId="0" fontId="0" fillId="28" borderId="0" xfId="0" applyFill="1" applyBorder="1"/>
    <xf numFmtId="0" fontId="0" fillId="28" borderId="20" xfId="0" applyFill="1" applyBorder="1"/>
    <xf numFmtId="0" fontId="0" fillId="28" borderId="21" xfId="0" applyFill="1" applyBorder="1"/>
    <xf numFmtId="0" fontId="0" fillId="28" borderId="23" xfId="0" applyFill="1" applyBorder="1"/>
    <xf numFmtId="0" fontId="0" fillId="28" borderId="25" xfId="0" applyFill="1" applyBorder="1"/>
    <xf numFmtId="0" fontId="0" fillId="28" borderId="26" xfId="0" applyFill="1" applyBorder="1"/>
    <xf numFmtId="0" fontId="0" fillId="9" borderId="20" xfId="0" applyFill="1" applyBorder="1"/>
    <xf numFmtId="0" fontId="0" fillId="9" borderId="21" xfId="0" applyFill="1" applyBorder="1"/>
    <xf numFmtId="0" fontId="0" fillId="9" borderId="22" xfId="0" applyFill="1" applyBorder="1"/>
    <xf numFmtId="0" fontId="0" fillId="9" borderId="0" xfId="0" applyFill="1" applyBorder="1"/>
    <xf numFmtId="0" fontId="0" fillId="9" borderId="23" xfId="0" applyFill="1" applyBorder="1"/>
    <xf numFmtId="0" fontId="0" fillId="9" borderId="24" xfId="0" applyFill="1" applyBorder="1"/>
    <xf numFmtId="0" fontId="0" fillId="9" borderId="25" xfId="0" applyFill="1" applyBorder="1"/>
    <xf numFmtId="0" fontId="0" fillId="9" borderId="26" xfId="0" applyFill="1" applyBorder="1"/>
    <xf numFmtId="0" fontId="3" fillId="9" borderId="19" xfId="0" applyFont="1" applyFill="1" applyBorder="1"/>
    <xf numFmtId="0" fontId="3" fillId="28" borderId="19" xfId="0" applyFont="1" applyFill="1" applyBorder="1"/>
    <xf numFmtId="0" fontId="3" fillId="28" borderId="22" xfId="0" applyFont="1" applyFill="1" applyBorder="1"/>
    <xf numFmtId="0" fontId="3" fillId="28" borderId="24" xfId="0" applyFont="1" applyFill="1" applyBorder="1"/>
    <xf numFmtId="0" fontId="3" fillId="9" borderId="22" xfId="0" applyFont="1" applyFill="1" applyBorder="1"/>
    <xf numFmtId="0" fontId="12" fillId="4" borderId="0" xfId="0" applyFont="1" applyFill="1" applyBorder="1" applyAlignment="1">
      <alignment horizontal="left" wrapText="1"/>
    </xf>
    <xf numFmtId="3" fontId="0" fillId="0" borderId="0" xfId="0" applyNumberFormat="1"/>
    <xf numFmtId="0" fontId="0" fillId="7" borderId="0" xfId="0" applyFill="1"/>
    <xf numFmtId="0" fontId="3" fillId="4" borderId="22" xfId="0" applyFont="1" applyFill="1" applyBorder="1"/>
    <xf numFmtId="0" fontId="0" fillId="4" borderId="23" xfId="0" applyFill="1" applyBorder="1"/>
    <xf numFmtId="0" fontId="0" fillId="21" borderId="0" xfId="0" applyFill="1"/>
    <xf numFmtId="0" fontId="0" fillId="0" borderId="29" xfId="0" applyFont="1" applyFill="1" applyBorder="1" applyAlignment="1">
      <alignment horizontal="center" wrapText="1"/>
    </xf>
    <xf numFmtId="0" fontId="13" fillId="0" borderId="30" xfId="0" applyFont="1" applyFill="1" applyBorder="1" applyAlignment="1">
      <alignment horizontal="center" wrapText="1"/>
    </xf>
    <xf numFmtId="0" fontId="13" fillId="0" borderId="7" xfId="0" applyNumberFormat="1" applyFont="1" applyFill="1" applyBorder="1" applyAlignment="1">
      <alignment horizontal="center" wrapText="1"/>
    </xf>
    <xf numFmtId="0" fontId="0" fillId="0" borderId="29" xfId="0" applyFont="1" applyFill="1" applyBorder="1"/>
    <xf numFmtId="43" fontId="0" fillId="29" borderId="9" xfId="0" applyNumberFormat="1" applyFill="1" applyBorder="1" applyProtection="1">
      <protection locked="0"/>
    </xf>
    <xf numFmtId="164" fontId="0" fillId="29" borderId="9" xfId="0" applyNumberFormat="1" applyFill="1" applyBorder="1" applyProtection="1">
      <protection locked="0"/>
    </xf>
    <xf numFmtId="165" fontId="0" fillId="29" borderId="9" xfId="0" applyNumberFormat="1" applyFill="1" applyBorder="1" applyProtection="1">
      <protection locked="0"/>
    </xf>
    <xf numFmtId="43" fontId="0" fillId="29" borderId="9" xfId="419" applyFont="1" applyFill="1" applyBorder="1" applyProtection="1">
      <protection locked="0"/>
    </xf>
    <xf numFmtId="0" fontId="0" fillId="0" borderId="29" xfId="0" applyFill="1" applyBorder="1"/>
    <xf numFmtId="0" fontId="0" fillId="0" borderId="31" xfId="0" applyFont="1" applyFill="1" applyBorder="1"/>
    <xf numFmtId="43" fontId="0" fillId="29" borderId="32" xfId="0" applyNumberFormat="1" applyFill="1" applyBorder="1" applyProtection="1">
      <protection locked="0"/>
    </xf>
    <xf numFmtId="0" fontId="3" fillId="30" borderId="0" xfId="0" applyFont="1" applyFill="1"/>
    <xf numFmtId="0" fontId="0" fillId="30" borderId="0" xfId="0" applyFill="1"/>
    <xf numFmtId="0" fontId="13" fillId="0" borderId="0" xfId="0" applyNumberFormat="1" applyFont="1" applyFill="1" applyBorder="1" applyAlignment="1">
      <alignment horizontal="center" wrapText="1"/>
    </xf>
    <xf numFmtId="0" fontId="3" fillId="0" borderId="0" xfId="0" applyFont="1" applyAlignment="1">
      <alignment horizontal="center"/>
    </xf>
    <xf numFmtId="0" fontId="13" fillId="0" borderId="33" xfId="0" applyFont="1" applyFill="1" applyBorder="1"/>
    <xf numFmtId="0" fontId="13" fillId="0" borderId="34" xfId="0" applyFont="1" applyFill="1" applyBorder="1"/>
    <xf numFmtId="0" fontId="13" fillId="0" borderId="35" xfId="0" applyFont="1" applyFill="1" applyBorder="1"/>
    <xf numFmtId="166" fontId="13" fillId="29" borderId="35" xfId="419" applyNumberFormat="1" applyFont="1" applyFill="1" applyBorder="1"/>
    <xf numFmtId="0" fontId="0" fillId="0" borderId="15" xfId="0" applyFont="1" applyFill="1" applyBorder="1"/>
    <xf numFmtId="166" fontId="0" fillId="29" borderId="11" xfId="419" applyNumberFormat="1" applyFont="1" applyFill="1" applyBorder="1" applyProtection="1">
      <protection locked="0"/>
    </xf>
    <xf numFmtId="166" fontId="0" fillId="29" borderId="17" xfId="419" applyNumberFormat="1" applyFont="1" applyFill="1" applyBorder="1" applyProtection="1">
      <protection locked="0"/>
    </xf>
    <xf numFmtId="164" fontId="0" fillId="0" borderId="29" xfId="419" applyNumberFormat="1" applyFont="1" applyFill="1" applyBorder="1"/>
    <xf numFmtId="164" fontId="0" fillId="0" borderId="0" xfId="419" applyNumberFormat="1" applyFont="1" applyFill="1" applyBorder="1"/>
    <xf numFmtId="164" fontId="0" fillId="0" borderId="15" xfId="419" applyNumberFormat="1" applyFont="1" applyFill="1" applyBorder="1"/>
    <xf numFmtId="164" fontId="0" fillId="29" borderId="17" xfId="419" applyNumberFormat="1" applyFont="1" applyFill="1" applyBorder="1" applyProtection="1">
      <protection locked="0"/>
    </xf>
    <xf numFmtId="43" fontId="0" fillId="0" borderId="0" xfId="419" applyFont="1" applyFill="1" applyBorder="1" applyProtection="1"/>
    <xf numFmtId="0" fontId="0" fillId="0" borderId="31" xfId="0" applyFill="1" applyBorder="1"/>
    <xf numFmtId="0" fontId="0" fillId="0" borderId="36" xfId="0" applyFont="1" applyFill="1" applyBorder="1"/>
    <xf numFmtId="0" fontId="0" fillId="0" borderId="37" xfId="0" applyFont="1" applyFill="1" applyBorder="1"/>
    <xf numFmtId="43" fontId="0" fillId="0" borderId="36" xfId="419" applyFont="1" applyFill="1" applyBorder="1" applyProtection="1"/>
    <xf numFmtId="0" fontId="0" fillId="31" borderId="0" xfId="0" applyFill="1" applyBorder="1"/>
    <xf numFmtId="166" fontId="0" fillId="31" borderId="0" xfId="419" applyNumberFormat="1" applyFont="1" applyFill="1" applyBorder="1"/>
    <xf numFmtId="0" fontId="13" fillId="31" borderId="0" xfId="510" applyFont="1" applyFill="1" applyBorder="1" applyAlignment="1">
      <alignment vertical="top" wrapText="1"/>
    </xf>
    <xf numFmtId="0" fontId="13" fillId="31" borderId="0" xfId="510" applyFont="1" applyFill="1" applyBorder="1" applyAlignment="1">
      <alignment horizontal="left" vertical="top" wrapText="1"/>
    </xf>
    <xf numFmtId="166" fontId="13" fillId="31" borderId="0" xfId="419" applyNumberFormat="1" applyFont="1" applyFill="1" applyBorder="1"/>
    <xf numFmtId="0" fontId="0" fillId="31" borderId="0" xfId="0" applyFill="1"/>
    <xf numFmtId="0" fontId="13" fillId="31" borderId="0" xfId="0" applyFont="1" applyFill="1" applyBorder="1" applyAlignment="1">
      <alignment horizontal="right"/>
    </xf>
    <xf numFmtId="167" fontId="0" fillId="31" borderId="0" xfId="419" applyNumberFormat="1" applyFont="1" applyFill="1" applyBorder="1"/>
    <xf numFmtId="166" fontId="0" fillId="31" borderId="0" xfId="419" applyNumberFormat="1" applyFont="1" applyFill="1" applyBorder="1" applyAlignment="1">
      <alignment horizontal="right"/>
    </xf>
    <xf numFmtId="0" fontId="0" fillId="31" borderId="0" xfId="0" applyFill="1" applyBorder="1" applyAlignment="1">
      <alignment horizontal="right"/>
    </xf>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8" xfId="0" applyFont="1" applyFill="1" applyBorder="1" applyAlignment="1">
      <alignment horizontal="center" vertical="center"/>
    </xf>
    <xf numFmtId="0" fontId="12" fillId="4" borderId="0" xfId="0" applyFont="1" applyFill="1" applyBorder="1" applyAlignment="1">
      <alignment horizontal="left"/>
    </xf>
    <xf numFmtId="0" fontId="3" fillId="21" borderId="16" xfId="0" applyFont="1" applyFill="1" applyBorder="1" applyAlignment="1">
      <alignment horizontal="center"/>
    </xf>
    <xf numFmtId="0" fontId="0" fillId="21" borderId="17" xfId="0" applyFill="1" applyBorder="1" applyAlignment="1">
      <alignment horizontal="center"/>
    </xf>
    <xf numFmtId="0" fontId="3" fillId="7" borderId="1" xfId="0" applyFont="1" applyFill="1" applyBorder="1" applyAlignment="1">
      <alignment horizontal="center" wrapText="1"/>
    </xf>
    <xf numFmtId="0" fontId="3" fillId="7" borderId="10" xfId="0" applyFont="1" applyFill="1" applyBorder="1" applyAlignment="1">
      <alignment horizontal="center" wrapText="1"/>
    </xf>
    <xf numFmtId="0" fontId="3" fillId="7" borderId="3" xfId="0" applyFont="1" applyFill="1" applyBorder="1" applyAlignment="1">
      <alignment horizontal="center" wrapText="1"/>
    </xf>
    <xf numFmtId="0" fontId="3" fillId="7" borderId="15" xfId="0" applyFont="1" applyFill="1" applyBorder="1" applyAlignment="1">
      <alignment horizontal="center" wrapText="1"/>
    </xf>
    <xf numFmtId="0" fontId="3" fillId="7" borderId="27" xfId="0" applyFont="1" applyFill="1" applyBorder="1" applyAlignment="1">
      <alignment horizontal="center" wrapText="1"/>
    </xf>
    <xf numFmtId="0" fontId="3" fillId="7" borderId="28" xfId="0" applyFont="1" applyFill="1" applyBorder="1" applyAlignment="1">
      <alignment horizontal="center" wrapText="1"/>
    </xf>
    <xf numFmtId="0" fontId="3" fillId="16" borderId="2" xfId="0" applyFont="1" applyFill="1" applyBorder="1" applyAlignment="1">
      <alignment horizontal="center" wrapText="1"/>
    </xf>
    <xf numFmtId="0" fontId="3" fillId="16" borderId="0" xfId="0" applyFont="1" applyFill="1" applyBorder="1" applyAlignment="1">
      <alignment horizontal="center" wrapText="1"/>
    </xf>
    <xf numFmtId="0" fontId="12" fillId="4" borderId="0" xfId="0" applyFont="1" applyFill="1" applyBorder="1" applyAlignment="1">
      <alignment horizontal="center" wrapText="1"/>
    </xf>
    <xf numFmtId="0" fontId="10" fillId="22" borderId="1" xfId="0" applyFont="1" applyFill="1" applyBorder="1" applyAlignment="1">
      <alignment horizontal="center" wrapText="1"/>
    </xf>
    <xf numFmtId="0" fontId="10" fillId="22" borderId="10" xfId="0" applyFont="1" applyFill="1" applyBorder="1" applyAlignment="1">
      <alignment horizontal="center" wrapText="1"/>
    </xf>
    <xf numFmtId="0" fontId="10" fillId="22" borderId="3" xfId="0" applyFont="1" applyFill="1" applyBorder="1" applyAlignment="1">
      <alignment horizontal="center" wrapText="1"/>
    </xf>
    <xf numFmtId="0" fontId="10" fillId="22" borderId="15" xfId="0" applyFont="1" applyFill="1" applyBorder="1" applyAlignment="1">
      <alignment horizontal="center" wrapText="1"/>
    </xf>
    <xf numFmtId="0" fontId="10" fillId="22" borderId="6" xfId="0" applyFont="1" applyFill="1" applyBorder="1" applyAlignment="1">
      <alignment horizontal="center" wrapText="1"/>
    </xf>
    <xf numFmtId="0" fontId="10" fillId="22" borderId="11" xfId="0" applyFont="1" applyFill="1" applyBorder="1" applyAlignment="1">
      <alignment horizontal="center" wrapText="1"/>
    </xf>
    <xf numFmtId="0" fontId="10" fillId="22" borderId="2" xfId="0" applyFont="1" applyFill="1" applyBorder="1" applyAlignment="1">
      <alignment horizontal="center" wrapText="1"/>
    </xf>
    <xf numFmtId="0" fontId="10" fillId="22" borderId="7" xfId="0" applyFont="1" applyFill="1" applyBorder="1" applyAlignment="1">
      <alignment horizontal="center" wrapText="1"/>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10" xfId="0" applyFont="1" applyFill="1" applyBorder="1" applyAlignment="1">
      <alignment horizontal="center"/>
    </xf>
    <xf numFmtId="0" fontId="3" fillId="2" borderId="6" xfId="0" applyFont="1" applyFill="1" applyBorder="1" applyAlignment="1">
      <alignment horizontal="center"/>
    </xf>
    <xf numFmtId="0" fontId="3" fillId="2" borderId="7" xfId="0" applyFont="1" applyFill="1" applyBorder="1" applyAlignment="1">
      <alignment horizontal="center"/>
    </xf>
    <xf numFmtId="0" fontId="3" fillId="2" borderId="11" xfId="0" applyFont="1" applyFill="1" applyBorder="1" applyAlignment="1">
      <alignment horizontal="center"/>
    </xf>
    <xf numFmtId="0" fontId="3" fillId="16" borderId="1" xfId="0" applyFont="1" applyFill="1" applyBorder="1" applyAlignment="1">
      <alignment horizontal="center" wrapText="1"/>
    </xf>
    <xf numFmtId="0" fontId="3" fillId="16" borderId="10" xfId="0" applyFont="1" applyFill="1" applyBorder="1" applyAlignment="1">
      <alignment horizontal="center" wrapText="1"/>
    </xf>
    <xf numFmtId="0" fontId="3" fillId="16" borderId="3" xfId="0" applyFont="1" applyFill="1" applyBorder="1" applyAlignment="1">
      <alignment horizontal="center" wrapText="1"/>
    </xf>
    <xf numFmtId="0" fontId="3" fillId="16" borderId="15" xfId="0" applyFont="1" applyFill="1" applyBorder="1" applyAlignment="1">
      <alignment horizontal="center" wrapText="1"/>
    </xf>
    <xf numFmtId="0" fontId="3" fillId="16" borderId="6" xfId="0" applyFont="1" applyFill="1" applyBorder="1" applyAlignment="1">
      <alignment horizontal="center" wrapText="1"/>
    </xf>
    <xf numFmtId="0" fontId="3" fillId="16" borderId="7" xfId="0" applyFont="1" applyFill="1" applyBorder="1" applyAlignment="1">
      <alignment horizontal="center" wrapText="1"/>
    </xf>
    <xf numFmtId="0" fontId="3" fillId="16" borderId="11" xfId="0" applyFont="1" applyFill="1" applyBorder="1" applyAlignment="1">
      <alignment horizontal="center" wrapText="1"/>
    </xf>
    <xf numFmtId="0" fontId="3" fillId="7" borderId="2" xfId="0" applyFont="1" applyFill="1" applyBorder="1" applyAlignment="1">
      <alignment horizontal="center" wrapText="1"/>
    </xf>
    <xf numFmtId="0" fontId="3" fillId="7" borderId="0" xfId="0" applyFont="1" applyFill="1" applyBorder="1" applyAlignment="1">
      <alignment horizontal="center" wrapText="1"/>
    </xf>
    <xf numFmtId="0" fontId="3" fillId="7" borderId="6" xfId="0" applyFont="1" applyFill="1" applyBorder="1" applyAlignment="1">
      <alignment horizontal="center" wrapText="1"/>
    </xf>
    <xf numFmtId="0" fontId="3" fillId="7" borderId="7" xfId="0" applyFont="1" applyFill="1" applyBorder="1" applyAlignment="1">
      <alignment horizontal="center" wrapText="1"/>
    </xf>
    <xf numFmtId="0" fontId="3" fillId="7" borderId="11" xfId="0" applyFont="1" applyFill="1" applyBorder="1" applyAlignment="1">
      <alignment horizontal="center" wrapText="1"/>
    </xf>
    <xf numFmtId="0" fontId="3" fillId="3" borderId="16" xfId="0" applyFont="1" applyFill="1" applyBorder="1" applyAlignment="1">
      <alignment horizontal="center"/>
    </xf>
    <xf numFmtId="0" fontId="0" fillId="3" borderId="17" xfId="0" applyFill="1" applyBorder="1" applyAlignment="1">
      <alignment horizontal="center"/>
    </xf>
    <xf numFmtId="0" fontId="10" fillId="26" borderId="1" xfId="0" applyFont="1" applyFill="1" applyBorder="1" applyAlignment="1">
      <alignment horizontal="center" wrapText="1"/>
    </xf>
    <xf numFmtId="0" fontId="10" fillId="26" borderId="10" xfId="0" applyFont="1" applyFill="1" applyBorder="1" applyAlignment="1">
      <alignment horizontal="center" wrapText="1"/>
    </xf>
    <xf numFmtId="0" fontId="10" fillId="26" borderId="3" xfId="0" applyFont="1" applyFill="1" applyBorder="1" applyAlignment="1">
      <alignment horizontal="center" wrapText="1"/>
    </xf>
    <xf numFmtId="0" fontId="10" fillId="26" borderId="15" xfId="0" applyFont="1" applyFill="1" applyBorder="1" applyAlignment="1">
      <alignment horizontal="center" wrapText="1"/>
    </xf>
    <xf numFmtId="0" fontId="10" fillId="26" borderId="6" xfId="0" applyFont="1" applyFill="1" applyBorder="1" applyAlignment="1">
      <alignment horizontal="center" wrapText="1"/>
    </xf>
    <xf numFmtId="0" fontId="10" fillId="26" borderId="11" xfId="0" applyFont="1" applyFill="1" applyBorder="1" applyAlignment="1">
      <alignment horizontal="center" wrapText="1"/>
    </xf>
    <xf numFmtId="0" fontId="3" fillId="2" borderId="1" xfId="0" applyFont="1" applyFill="1" applyBorder="1" applyAlignment="1">
      <alignment horizontal="center" wrapText="1"/>
    </xf>
    <xf numFmtId="0" fontId="3" fillId="2" borderId="9" xfId="0" applyFont="1" applyFill="1" applyBorder="1" applyAlignment="1">
      <alignment horizontal="center" wrapText="1"/>
    </xf>
    <xf numFmtId="0" fontId="3" fillId="2" borderId="11" xfId="0" applyFont="1" applyFill="1" applyBorder="1" applyAlignment="1">
      <alignment horizontal="center" wrapText="1"/>
    </xf>
    <xf numFmtId="0" fontId="12" fillId="4" borderId="0" xfId="0" applyFont="1" applyFill="1" applyBorder="1" applyAlignment="1">
      <alignment horizontal="left" wrapText="1"/>
    </xf>
    <xf numFmtId="0" fontId="3" fillId="7" borderId="25" xfId="0" applyFont="1" applyFill="1" applyBorder="1" applyAlignment="1">
      <alignment horizontal="center" wrapText="1"/>
    </xf>
    <xf numFmtId="0" fontId="3" fillId="3" borderId="17" xfId="0" applyFont="1" applyFill="1" applyBorder="1" applyAlignment="1">
      <alignment horizontal="center"/>
    </xf>
    <xf numFmtId="0" fontId="3" fillId="12" borderId="19" xfId="0" applyFont="1" applyFill="1" applyBorder="1" applyAlignment="1">
      <alignment horizontal="center"/>
    </xf>
    <xf numFmtId="0" fontId="3" fillId="12" borderId="20" xfId="0" applyFont="1" applyFill="1" applyBorder="1" applyAlignment="1">
      <alignment horizontal="center"/>
    </xf>
    <xf numFmtId="0" fontId="3" fillId="10" borderId="1" xfId="0" applyFont="1" applyFill="1" applyBorder="1" applyAlignment="1">
      <alignment horizontal="center" wrapText="1"/>
    </xf>
    <xf numFmtId="0" fontId="3" fillId="10" borderId="10" xfId="0" applyFont="1" applyFill="1" applyBorder="1" applyAlignment="1">
      <alignment horizontal="center" wrapText="1"/>
    </xf>
    <xf numFmtId="0" fontId="3" fillId="10" borderId="6" xfId="0" applyFont="1" applyFill="1" applyBorder="1" applyAlignment="1">
      <alignment horizontal="center" wrapText="1"/>
    </xf>
    <xf numFmtId="0" fontId="3" fillId="10" borderId="11" xfId="0" applyFont="1" applyFill="1" applyBorder="1" applyAlignment="1">
      <alignment horizontal="center" wrapText="1"/>
    </xf>
    <xf numFmtId="0" fontId="3" fillId="2" borderId="10" xfId="0" applyFont="1" applyFill="1" applyBorder="1" applyAlignment="1">
      <alignment horizontal="center" wrapText="1"/>
    </xf>
    <xf numFmtId="0" fontId="3" fillId="2" borderId="3" xfId="0" applyFont="1" applyFill="1" applyBorder="1" applyAlignment="1">
      <alignment horizontal="center" wrapText="1"/>
    </xf>
    <xf numFmtId="0" fontId="3" fillId="2" borderId="15" xfId="0" applyFont="1" applyFill="1" applyBorder="1" applyAlignment="1">
      <alignment horizontal="center" wrapText="1"/>
    </xf>
    <xf numFmtId="0" fontId="3" fillId="2" borderId="6" xfId="0" applyFont="1" applyFill="1" applyBorder="1" applyAlignment="1">
      <alignment horizontal="center" wrapText="1"/>
    </xf>
    <xf numFmtId="0" fontId="3" fillId="3" borderId="16" xfId="0" applyFont="1" applyFill="1" applyBorder="1" applyAlignment="1">
      <alignment horizontal="left"/>
    </xf>
    <xf numFmtId="0" fontId="0" fillId="3" borderId="17" xfId="0" applyFill="1" applyBorder="1" applyAlignment="1">
      <alignment horizontal="left"/>
    </xf>
    <xf numFmtId="0" fontId="10" fillId="23" borderId="16" xfId="0" applyFont="1" applyFill="1" applyBorder="1" applyAlignment="1">
      <alignment horizontal="center"/>
    </xf>
    <xf numFmtId="0" fontId="10" fillId="23" borderId="18" xfId="0" applyFont="1" applyFill="1" applyBorder="1" applyAlignment="1">
      <alignment horizontal="center"/>
    </xf>
    <xf numFmtId="0" fontId="10" fillId="22" borderId="12" xfId="0" applyFont="1" applyFill="1" applyBorder="1" applyAlignment="1">
      <alignment horizontal="center" wrapText="1"/>
    </xf>
    <xf numFmtId="0" fontId="10" fillId="22" borderId="13" xfId="0" applyFont="1" applyFill="1" applyBorder="1" applyAlignment="1">
      <alignment horizontal="center" wrapText="1"/>
    </xf>
    <xf numFmtId="0" fontId="10" fillId="22" borderId="14" xfId="0" applyFont="1" applyFill="1" applyBorder="1" applyAlignment="1">
      <alignment horizontal="center" wrapText="1"/>
    </xf>
    <xf numFmtId="0" fontId="10" fillId="27" borderId="1" xfId="0" applyFont="1" applyFill="1" applyBorder="1" applyAlignment="1">
      <alignment horizontal="center"/>
    </xf>
    <xf numFmtId="0" fontId="10" fillId="27" borderId="2" xfId="0" applyFont="1" applyFill="1" applyBorder="1" applyAlignment="1">
      <alignment horizontal="center"/>
    </xf>
    <xf numFmtId="0" fontId="10" fillId="27" borderId="10" xfId="0" applyFont="1" applyFill="1" applyBorder="1" applyAlignment="1">
      <alignment horizontal="center"/>
    </xf>
    <xf numFmtId="0" fontId="10" fillId="27" borderId="6" xfId="0" applyFont="1" applyFill="1" applyBorder="1" applyAlignment="1">
      <alignment horizontal="center"/>
    </xf>
    <xf numFmtId="0" fontId="10" fillId="27" borderId="7" xfId="0" applyFont="1" applyFill="1" applyBorder="1" applyAlignment="1">
      <alignment horizontal="center"/>
    </xf>
    <xf numFmtId="0" fontId="10" fillId="27" borderId="11" xfId="0" applyFont="1" applyFill="1" applyBorder="1" applyAlignment="1">
      <alignment horizontal="center"/>
    </xf>
    <xf numFmtId="0" fontId="10" fillId="22" borderId="0" xfId="0" applyFont="1" applyFill="1" applyBorder="1" applyAlignment="1">
      <alignment horizontal="center" wrapText="1"/>
    </xf>
    <xf numFmtId="0" fontId="3" fillId="20" borderId="1" xfId="0" applyFont="1" applyFill="1" applyBorder="1" applyAlignment="1">
      <alignment horizontal="center" wrapText="1"/>
    </xf>
    <xf numFmtId="0" fontId="3" fillId="20" borderId="10" xfId="0" applyFont="1" applyFill="1" applyBorder="1" applyAlignment="1">
      <alignment horizontal="center" wrapText="1"/>
    </xf>
    <xf numFmtId="0" fontId="3" fillId="20" borderId="6" xfId="0" applyFont="1" applyFill="1" applyBorder="1" applyAlignment="1">
      <alignment horizontal="center" wrapText="1"/>
    </xf>
    <xf numFmtId="0" fontId="3" fillId="20" borderId="11" xfId="0" applyFont="1" applyFill="1" applyBorder="1" applyAlignment="1">
      <alignment horizontal="center" wrapText="1"/>
    </xf>
    <xf numFmtId="0" fontId="13" fillId="0" borderId="0" xfId="0" applyFont="1" applyFill="1" applyBorder="1" applyAlignment="1">
      <alignment horizontal="center" wrapText="1"/>
    </xf>
    <xf numFmtId="0" fontId="4" fillId="0" borderId="29" xfId="0" applyFont="1" applyFill="1" applyBorder="1" applyAlignment="1">
      <alignment horizontal="center" vertical="center"/>
    </xf>
    <xf numFmtId="0" fontId="4" fillId="0" borderId="0" xfId="0" applyFont="1" applyFill="1" applyBorder="1"/>
    <xf numFmtId="0" fontId="4" fillId="0" borderId="29" xfId="0" applyFont="1" applyFill="1" applyBorder="1" applyAlignment="1">
      <alignment horizontal="center" vertical="center"/>
    </xf>
    <xf numFmtId="43" fontId="19" fillId="0" borderId="0" xfId="419" applyFont="1" applyFill="1" applyBorder="1"/>
    <xf numFmtId="166" fontId="19" fillId="0" borderId="0" xfId="419" applyNumberFormat="1" applyFont="1" applyFill="1" applyBorder="1"/>
    <xf numFmtId="168" fontId="19" fillId="0" borderId="0" xfId="419" applyNumberFormat="1" applyFont="1" applyFill="1" applyBorder="1"/>
    <xf numFmtId="169" fontId="19" fillId="0" borderId="0" xfId="419" applyNumberFormat="1" applyFont="1" applyFill="1" applyBorder="1"/>
    <xf numFmtId="164" fontId="19" fillId="0" borderId="0" xfId="419" applyNumberFormat="1" applyFont="1" applyFill="1" applyBorder="1"/>
    <xf numFmtId="9" fontId="19" fillId="0" borderId="0" xfId="650" applyFont="1" applyFill="1" applyBorder="1"/>
    <xf numFmtId="165" fontId="19" fillId="0" borderId="0" xfId="419" applyNumberFormat="1" applyFont="1" applyFill="1" applyBorder="1"/>
    <xf numFmtId="170" fontId="19" fillId="0" borderId="0" xfId="649" applyNumberFormat="1" applyFont="1" applyFill="1" applyBorder="1"/>
    <xf numFmtId="43" fontId="19" fillId="0" borderId="38" xfId="419" applyFont="1" applyFill="1" applyBorder="1"/>
    <xf numFmtId="43" fontId="4" fillId="30" borderId="0" xfId="419" applyFont="1" applyFill="1" applyBorder="1"/>
    <xf numFmtId="168" fontId="19" fillId="30" borderId="0" xfId="419" applyNumberFormat="1" applyFont="1" applyFill="1" applyBorder="1"/>
    <xf numFmtId="169" fontId="19" fillId="30" borderId="0" xfId="419" applyNumberFormat="1" applyFont="1" applyFill="1" applyBorder="1"/>
    <xf numFmtId="0" fontId="4" fillId="30" borderId="0" xfId="0" applyFont="1" applyFill="1" applyBorder="1"/>
    <xf numFmtId="43" fontId="19" fillId="30" borderId="0" xfId="419" applyFont="1" applyFill="1" applyBorder="1"/>
    <xf numFmtId="164" fontId="4" fillId="30" borderId="0" xfId="419" applyNumberFormat="1" applyFont="1" applyFill="1" applyBorder="1"/>
    <xf numFmtId="164" fontId="19" fillId="30" borderId="0" xfId="419" applyNumberFormat="1" applyFont="1" applyFill="1" applyBorder="1"/>
    <xf numFmtId="0" fontId="4" fillId="30" borderId="38" xfId="0" applyFont="1" applyFill="1" applyBorder="1"/>
    <xf numFmtId="43" fontId="19" fillId="30" borderId="38" xfId="419" applyFont="1" applyFill="1" applyBorder="1"/>
    <xf numFmtId="9" fontId="19" fillId="30" borderId="0" xfId="650" applyFont="1" applyFill="1" applyBorder="1"/>
    <xf numFmtId="0" fontId="0" fillId="4" borderId="0" xfId="0" applyFill="1"/>
    <xf numFmtId="11" fontId="0" fillId="4" borderId="0" xfId="0" applyNumberFormat="1" applyFill="1"/>
  </cellXfs>
  <cellStyles count="687">
    <cellStyle name="Comma" xfId="419" builtinId="3"/>
    <cellStyle name="Currency" xfId="649"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Normal" xfId="0" builtinId="0"/>
    <cellStyle name="Normal 9" xfId="510"/>
    <cellStyle name="Percent" xfId="650"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FM3/Desktop/Model/Data%20Masters_2017.12.17/Data%20Master_BAU%20Crop%20Land%20and%20Livestock%20Prod_2017.12.1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 Instructions"/>
      <sheetName val="2.Crop and Barn Land"/>
      <sheetName val="2.Livestock Prod"/>
      <sheetName val="3.Livestock Land"/>
      <sheetName val="Livestock Land Combined"/>
    </sheetNames>
    <sheetDataSet>
      <sheetData sheetId="0"/>
      <sheetData sheetId="1"/>
      <sheetData sheetId="2"/>
      <sheetData sheetId="3">
        <row r="162">
          <cell r="B162" t="str">
            <v>Rams</v>
          </cell>
        </row>
        <row r="163">
          <cell r="B163" t="str">
            <v>Ewes</v>
          </cell>
        </row>
        <row r="164">
          <cell r="B164" t="str">
            <v>Lambs</v>
          </cell>
        </row>
        <row r="165">
          <cell r="B165" t="str">
            <v>Silage Needed-Total</v>
          </cell>
        </row>
        <row r="166">
          <cell r="B166" t="str">
            <v>Silage Available-Total</v>
          </cell>
        </row>
        <row r="167">
          <cell r="B167" t="str">
            <v>Silage Shortage</v>
          </cell>
        </row>
        <row r="168">
          <cell r="B168" t="str">
            <v>Silage Allocated-Dairy</v>
          </cell>
        </row>
        <row r="169">
          <cell r="B169" t="str">
            <v>Silage Allocated-Beef</v>
          </cell>
        </row>
        <row r="170">
          <cell r="B170" t="str">
            <v>Silage Allocated-Lamb</v>
          </cell>
        </row>
        <row r="171">
          <cell r="B171" t="str">
            <v>Silage Allocated-Total</v>
          </cell>
        </row>
        <row r="172">
          <cell r="B172" t="str">
            <v>Silage Remaining-Total</v>
          </cell>
        </row>
        <row r="174">
          <cell r="B174" t="str">
            <v>Hectares Barn Allocated</v>
          </cell>
        </row>
        <row r="175">
          <cell r="B175" t="str">
            <v>Livestock type:</v>
          </cell>
        </row>
        <row r="176">
          <cell r="B176" t="str">
            <v>Broilers, roasters and Cornish production (68)</v>
          </cell>
        </row>
        <row r="177">
          <cell r="B177" t="str">
            <v>Turkey production (69)</v>
          </cell>
        </row>
        <row r="178">
          <cell r="B178" t="str">
            <v>Calves, under 1 year</v>
          </cell>
        </row>
        <row r="179">
          <cell r="B179" t="str">
            <v>Steers, 1 year and over</v>
          </cell>
        </row>
        <row r="180">
          <cell r="B180" t="str">
            <v>Heifers for slaughter or feeding</v>
          </cell>
        </row>
        <row r="181">
          <cell r="B181" t="str">
            <v>Heifers for beef herd replacement</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5"/>
  <sheetViews>
    <sheetView topLeftCell="A32" workbookViewId="0">
      <selection activeCell="B19" sqref="B19"/>
    </sheetView>
  </sheetViews>
  <sheetFormatPr baseColWidth="10" defaultRowHeight="15" x14ac:dyDescent="0"/>
  <cols>
    <col min="1" max="1" width="29.33203125" style="29" customWidth="1"/>
    <col min="2" max="2" width="17.5" customWidth="1"/>
    <col min="4" max="4" width="14.83203125" customWidth="1"/>
    <col min="6" max="6" width="15.5" customWidth="1"/>
    <col min="8" max="8" width="17" customWidth="1"/>
    <col min="9" max="9" width="30" customWidth="1"/>
    <col min="10" max="10" width="21.1640625" customWidth="1"/>
  </cols>
  <sheetData>
    <row r="1" spans="1:10" s="29" customFormat="1">
      <c r="A1" s="29" t="s">
        <v>108</v>
      </c>
      <c r="B1" s="29" t="s">
        <v>111</v>
      </c>
      <c r="C1" s="29" t="s">
        <v>109</v>
      </c>
      <c r="D1" s="29" t="s">
        <v>110</v>
      </c>
      <c r="E1" s="29" t="s">
        <v>262</v>
      </c>
      <c r="F1" s="29" t="s">
        <v>263</v>
      </c>
      <c r="G1" s="29" t="s">
        <v>265</v>
      </c>
      <c r="H1" s="29" t="s">
        <v>264</v>
      </c>
      <c r="I1" s="29" t="s">
        <v>267</v>
      </c>
      <c r="J1" s="29" t="s">
        <v>266</v>
      </c>
    </row>
    <row r="2" spans="1:10">
      <c r="A2" s="29" t="s">
        <v>112</v>
      </c>
      <c r="B2" t="s">
        <v>113</v>
      </c>
      <c r="C2">
        <v>4.53</v>
      </c>
      <c r="D2">
        <v>34.580152671755698</v>
      </c>
      <c r="E2" t="s">
        <v>114</v>
      </c>
      <c r="F2">
        <v>131</v>
      </c>
      <c r="G2">
        <v>1.1599999999999999</v>
      </c>
      <c r="H2">
        <v>1.38</v>
      </c>
      <c r="I2">
        <v>8623.8450335387097</v>
      </c>
      <c r="J2">
        <v>13805.0511296887</v>
      </c>
    </row>
    <row r="3" spans="1:10">
      <c r="A3" s="29" t="s">
        <v>115</v>
      </c>
      <c r="B3" t="s">
        <v>113</v>
      </c>
      <c r="C3">
        <v>0.08</v>
      </c>
      <c r="D3">
        <v>0.57388809182209399</v>
      </c>
      <c r="E3" t="s">
        <v>116</v>
      </c>
      <c r="F3">
        <v>139.4</v>
      </c>
      <c r="G3">
        <v>1.1599999999999999</v>
      </c>
      <c r="H3">
        <v>1.5</v>
      </c>
      <c r="I3">
        <v>152.297484036003</v>
      </c>
      <c r="J3">
        <v>264.99762222264599</v>
      </c>
    </row>
    <row r="4" spans="1:10">
      <c r="A4" s="29" t="s">
        <v>117</v>
      </c>
      <c r="B4" t="s">
        <v>113</v>
      </c>
      <c r="C4">
        <v>0.34</v>
      </c>
      <c r="D4">
        <v>2.63770364623739</v>
      </c>
      <c r="E4" t="s">
        <v>114</v>
      </c>
      <c r="F4">
        <v>128.9</v>
      </c>
      <c r="G4">
        <v>1.1599999999999999</v>
      </c>
      <c r="H4">
        <v>1.29</v>
      </c>
      <c r="I4">
        <v>647.26430715301501</v>
      </c>
      <c r="J4">
        <v>968.56630922377201</v>
      </c>
    </row>
    <row r="5" spans="1:10">
      <c r="A5" s="29" t="s">
        <v>118</v>
      </c>
      <c r="B5" t="s">
        <v>113</v>
      </c>
      <c r="C5">
        <v>0.18</v>
      </c>
      <c r="D5">
        <v>1.6697588126159499</v>
      </c>
      <c r="E5" t="s">
        <v>119</v>
      </c>
      <c r="F5">
        <v>107.8</v>
      </c>
      <c r="G5">
        <v>1.4</v>
      </c>
      <c r="H5">
        <v>2.17</v>
      </c>
      <c r="I5">
        <v>342.66933908100799</v>
      </c>
      <c r="J5">
        <v>1041.0294521281</v>
      </c>
    </row>
    <row r="6" spans="1:10">
      <c r="A6" s="29" t="s">
        <v>120</v>
      </c>
      <c r="B6" t="s">
        <v>113</v>
      </c>
      <c r="C6">
        <v>0.03</v>
      </c>
      <c r="D6">
        <v>1.3761467889908201</v>
      </c>
      <c r="E6" t="s">
        <v>121</v>
      </c>
      <c r="F6">
        <v>21.8</v>
      </c>
      <c r="G6">
        <v>1.4</v>
      </c>
      <c r="H6">
        <v>8</v>
      </c>
      <c r="I6">
        <v>57.111556513501299</v>
      </c>
      <c r="J6">
        <v>639.64943295121498</v>
      </c>
    </row>
    <row r="7" spans="1:10">
      <c r="A7" s="29" t="s">
        <v>122</v>
      </c>
      <c r="B7" t="s">
        <v>113</v>
      </c>
      <c r="C7">
        <v>8.16</v>
      </c>
      <c r="D7">
        <v>59.002169197396903</v>
      </c>
      <c r="E7" t="s">
        <v>123</v>
      </c>
      <c r="F7">
        <v>138.30000000000001</v>
      </c>
      <c r="G7">
        <v>1.4</v>
      </c>
      <c r="H7">
        <v>1</v>
      </c>
      <c r="I7">
        <v>15534.343371672299</v>
      </c>
      <c r="J7">
        <v>21748.080720341299</v>
      </c>
    </row>
    <row r="8" spans="1:10">
      <c r="A8" s="29" t="s">
        <v>124</v>
      </c>
      <c r="B8" t="s">
        <v>113</v>
      </c>
      <c r="C8">
        <v>0.04</v>
      </c>
      <c r="D8">
        <v>0.43763676148796499</v>
      </c>
      <c r="E8" t="s">
        <v>119</v>
      </c>
      <c r="F8">
        <v>91.4</v>
      </c>
      <c r="G8">
        <v>1.4</v>
      </c>
      <c r="H8">
        <v>1.6</v>
      </c>
      <c r="I8">
        <v>76.148742018001798</v>
      </c>
      <c r="J8">
        <v>170.57318212032399</v>
      </c>
    </row>
    <row r="9" spans="1:10">
      <c r="A9" s="29" t="s">
        <v>125</v>
      </c>
      <c r="B9" t="s">
        <v>113</v>
      </c>
      <c r="C9">
        <v>0.03</v>
      </c>
      <c r="D9">
        <v>0.233644859813084</v>
      </c>
      <c r="E9" t="s">
        <v>126</v>
      </c>
      <c r="F9">
        <v>128.4</v>
      </c>
      <c r="G9">
        <v>1.1599999999999999</v>
      </c>
      <c r="H9">
        <v>0.75</v>
      </c>
      <c r="I9">
        <v>57.111556513501299</v>
      </c>
      <c r="J9">
        <v>49.687054166746101</v>
      </c>
    </row>
    <row r="10" spans="1:10">
      <c r="A10" s="29" t="s">
        <v>127</v>
      </c>
      <c r="B10" t="s">
        <v>113</v>
      </c>
      <c r="C10">
        <v>0.08</v>
      </c>
      <c r="D10">
        <v>0.76190476190476097</v>
      </c>
      <c r="E10" t="s">
        <v>128</v>
      </c>
      <c r="F10">
        <v>105</v>
      </c>
      <c r="G10">
        <v>1.39</v>
      </c>
      <c r="H10">
        <v>1</v>
      </c>
      <c r="I10">
        <v>152.297484036003</v>
      </c>
      <c r="J10">
        <v>211.693502810045</v>
      </c>
    </row>
    <row r="11" spans="1:10">
      <c r="A11" s="29" t="s">
        <v>129</v>
      </c>
      <c r="B11" t="s">
        <v>113</v>
      </c>
      <c r="C11">
        <v>0.32</v>
      </c>
      <c r="D11">
        <v>2.9629629629629601</v>
      </c>
      <c r="E11" t="s">
        <v>130</v>
      </c>
      <c r="F11">
        <v>108</v>
      </c>
      <c r="G11">
        <v>1.1599999999999999</v>
      </c>
      <c r="H11">
        <v>1.19</v>
      </c>
      <c r="I11">
        <v>609.18993614401404</v>
      </c>
      <c r="J11">
        <v>840.92578785319699</v>
      </c>
    </row>
    <row r="12" spans="1:10">
      <c r="A12" s="29" t="s">
        <v>131</v>
      </c>
      <c r="B12" t="s">
        <v>113</v>
      </c>
      <c r="C12">
        <v>0.28000000000000003</v>
      </c>
      <c r="D12">
        <v>2.9166666666666599</v>
      </c>
      <c r="E12" t="s">
        <v>130</v>
      </c>
      <c r="F12">
        <v>96</v>
      </c>
      <c r="G12">
        <v>1.79</v>
      </c>
      <c r="H12">
        <v>1</v>
      </c>
      <c r="I12">
        <v>533.04119412601199</v>
      </c>
      <c r="J12">
        <v>954.14373748556295</v>
      </c>
    </row>
    <row r="13" spans="1:10">
      <c r="A13" s="29" t="s">
        <v>132</v>
      </c>
      <c r="B13" t="s">
        <v>113</v>
      </c>
      <c r="C13">
        <v>0.53</v>
      </c>
      <c r="D13">
        <v>5.2736318407960203</v>
      </c>
      <c r="E13" t="s">
        <v>133</v>
      </c>
      <c r="F13">
        <v>100.5</v>
      </c>
      <c r="G13">
        <v>1.56</v>
      </c>
      <c r="H13">
        <v>1</v>
      </c>
      <c r="I13">
        <v>1008.97083173852</v>
      </c>
      <c r="J13">
        <v>1573.99449751209</v>
      </c>
    </row>
    <row r="14" spans="1:10">
      <c r="A14" s="29" t="s">
        <v>134</v>
      </c>
      <c r="B14" t="s">
        <v>135</v>
      </c>
      <c r="C14">
        <v>1.07</v>
      </c>
      <c r="D14">
        <v>26.75</v>
      </c>
      <c r="E14" t="s">
        <v>136</v>
      </c>
      <c r="F14">
        <v>40</v>
      </c>
      <c r="G14">
        <v>1.1599999999999999</v>
      </c>
      <c r="H14">
        <v>1</v>
      </c>
      <c r="I14">
        <v>1772.8120838166501</v>
      </c>
      <c r="J14">
        <v>2056.4620172273098</v>
      </c>
    </row>
    <row r="15" spans="1:10">
      <c r="A15" s="29" t="s">
        <v>137</v>
      </c>
      <c r="B15" t="s">
        <v>113</v>
      </c>
      <c r="C15">
        <v>6.75</v>
      </c>
      <c r="D15">
        <v>57.203389830508399</v>
      </c>
      <c r="E15" t="s">
        <v>138</v>
      </c>
      <c r="F15">
        <v>118</v>
      </c>
      <c r="G15">
        <v>1.67</v>
      </c>
      <c r="H15">
        <v>1</v>
      </c>
      <c r="I15">
        <v>12850.100215537799</v>
      </c>
      <c r="J15">
        <v>21459.6673599481</v>
      </c>
    </row>
    <row r="16" spans="1:10">
      <c r="A16" s="29" t="s">
        <v>139</v>
      </c>
      <c r="B16" t="s">
        <v>113</v>
      </c>
      <c r="C16">
        <v>0.81</v>
      </c>
      <c r="D16">
        <v>9.8300970873786397</v>
      </c>
      <c r="E16" t="s">
        <v>114</v>
      </c>
      <c r="F16">
        <v>82.4</v>
      </c>
      <c r="G16">
        <v>1.1599999999999999</v>
      </c>
      <c r="H16">
        <v>0.68</v>
      </c>
      <c r="I16">
        <v>1542.01202586453</v>
      </c>
      <c r="J16">
        <v>1216.3390860019399</v>
      </c>
    </row>
    <row r="17" spans="1:10">
      <c r="A17" s="29" t="s">
        <v>140</v>
      </c>
      <c r="B17" t="s">
        <v>113</v>
      </c>
      <c r="C17">
        <v>0.57999999999999996</v>
      </c>
      <c r="D17">
        <v>17.956656346749199</v>
      </c>
      <c r="E17" t="s">
        <v>114</v>
      </c>
      <c r="F17">
        <v>32.299999999999997</v>
      </c>
      <c r="G17">
        <v>1.46</v>
      </c>
      <c r="H17">
        <v>1</v>
      </c>
      <c r="I17">
        <v>1104.1567592610199</v>
      </c>
      <c r="J17">
        <v>1612.0688685210901</v>
      </c>
    </row>
    <row r="18" spans="1:10">
      <c r="A18" s="29" t="s">
        <v>141</v>
      </c>
      <c r="B18" t="s">
        <v>113</v>
      </c>
      <c r="C18">
        <v>0.2</v>
      </c>
      <c r="D18">
        <v>3.2102728731942198</v>
      </c>
      <c r="E18" t="s">
        <v>114</v>
      </c>
      <c r="F18">
        <v>62.3</v>
      </c>
      <c r="G18">
        <v>1.26</v>
      </c>
      <c r="H18">
        <v>1.19</v>
      </c>
      <c r="I18">
        <v>380.74371009000902</v>
      </c>
      <c r="J18">
        <v>570.887118908959</v>
      </c>
    </row>
    <row r="19" spans="1:10">
      <c r="A19" s="29" t="s">
        <v>142</v>
      </c>
      <c r="B19" t="s">
        <v>135</v>
      </c>
      <c r="C19">
        <v>11.95</v>
      </c>
      <c r="D19">
        <v>132.777777777777</v>
      </c>
      <c r="E19" t="s">
        <v>143</v>
      </c>
      <c r="F19">
        <v>90</v>
      </c>
      <c r="G19">
        <v>1.39</v>
      </c>
      <c r="H19">
        <v>1.49</v>
      </c>
      <c r="I19">
        <v>19799.162992157901</v>
      </c>
      <c r="J19">
        <v>41006.046473058203</v>
      </c>
    </row>
    <row r="20" spans="1:10">
      <c r="A20" s="29" t="s">
        <v>144</v>
      </c>
      <c r="B20" t="s">
        <v>113</v>
      </c>
      <c r="C20">
        <v>0.17</v>
      </c>
      <c r="D20">
        <v>1.89309576837416</v>
      </c>
      <c r="E20" t="s">
        <v>119</v>
      </c>
      <c r="F20">
        <v>89.8</v>
      </c>
      <c r="G20">
        <v>1.1599999999999999</v>
      </c>
      <c r="H20">
        <v>1.1399999999999999</v>
      </c>
      <c r="I20">
        <v>323.63215357650699</v>
      </c>
      <c r="J20">
        <v>427.97115988957302</v>
      </c>
    </row>
    <row r="21" spans="1:10">
      <c r="A21" s="29" t="s">
        <v>145</v>
      </c>
      <c r="B21" t="s">
        <v>113</v>
      </c>
      <c r="C21">
        <v>0.38</v>
      </c>
      <c r="D21">
        <v>5.2851182197496502</v>
      </c>
      <c r="E21" t="s">
        <v>114</v>
      </c>
      <c r="F21">
        <v>71.900000000000006</v>
      </c>
      <c r="G21">
        <v>1.43</v>
      </c>
      <c r="H21">
        <v>1</v>
      </c>
      <c r="I21">
        <v>723.41304917101695</v>
      </c>
      <c r="J21">
        <v>1034.4806603145501</v>
      </c>
    </row>
    <row r="22" spans="1:10">
      <c r="A22" s="29" t="s">
        <v>146</v>
      </c>
      <c r="B22" t="s">
        <v>113</v>
      </c>
      <c r="C22">
        <v>0.02</v>
      </c>
      <c r="D22">
        <v>0.14792899408283999</v>
      </c>
      <c r="E22" t="s">
        <v>114</v>
      </c>
      <c r="F22">
        <v>135.19999999999999</v>
      </c>
      <c r="G22">
        <v>1.1599999999999999</v>
      </c>
      <c r="H22">
        <v>1</v>
      </c>
      <c r="I22">
        <v>38.074371009000899</v>
      </c>
      <c r="J22">
        <v>44.166270370440998</v>
      </c>
    </row>
    <row r="23" spans="1:10">
      <c r="A23" s="29" t="s">
        <v>147</v>
      </c>
      <c r="B23" t="s">
        <v>113</v>
      </c>
      <c r="C23">
        <v>0.99</v>
      </c>
      <c r="D23">
        <v>12.924281984334201</v>
      </c>
      <c r="E23" t="s">
        <v>114</v>
      </c>
      <c r="F23">
        <v>76.599999999999994</v>
      </c>
      <c r="G23">
        <v>1.37</v>
      </c>
      <c r="H23">
        <v>1</v>
      </c>
      <c r="I23">
        <v>1884.6813649455401</v>
      </c>
      <c r="J23">
        <v>2582.0134699753899</v>
      </c>
    </row>
    <row r="24" spans="1:10">
      <c r="A24" s="29" t="s">
        <v>148</v>
      </c>
      <c r="B24" t="s">
        <v>113</v>
      </c>
      <c r="C24">
        <v>0.67</v>
      </c>
      <c r="D24">
        <v>8.1807081807081801</v>
      </c>
      <c r="E24" t="s">
        <v>114</v>
      </c>
      <c r="F24">
        <v>81.900000000000006</v>
      </c>
      <c r="G24">
        <v>1.1599999999999999</v>
      </c>
      <c r="H24">
        <v>1.03</v>
      </c>
      <c r="I24">
        <v>1275.49142880153</v>
      </c>
      <c r="J24">
        <v>1523.95715913206</v>
      </c>
    </row>
    <row r="25" spans="1:10">
      <c r="A25" s="29" t="s">
        <v>149</v>
      </c>
      <c r="B25" t="s">
        <v>113</v>
      </c>
      <c r="C25">
        <v>0.59</v>
      </c>
      <c r="D25">
        <v>7.1601941747572804</v>
      </c>
      <c r="E25" t="s">
        <v>114</v>
      </c>
      <c r="F25">
        <v>82.4</v>
      </c>
      <c r="G25">
        <v>1.22</v>
      </c>
      <c r="H25">
        <v>1.33</v>
      </c>
      <c r="I25">
        <v>1123.19394476552</v>
      </c>
      <c r="J25">
        <v>1822.49449477654</v>
      </c>
    </row>
    <row r="26" spans="1:10">
      <c r="A26" s="29" t="s">
        <v>150</v>
      </c>
      <c r="B26" t="s">
        <v>113</v>
      </c>
      <c r="C26">
        <v>1.03</v>
      </c>
      <c r="D26">
        <v>22.1505376344086</v>
      </c>
      <c r="E26" t="s">
        <v>151</v>
      </c>
      <c r="F26">
        <v>46.5</v>
      </c>
      <c r="G26">
        <v>1.71</v>
      </c>
      <c r="H26">
        <v>1</v>
      </c>
      <c r="I26">
        <v>1960.8301069635399</v>
      </c>
      <c r="J26">
        <v>3353.0194829076599</v>
      </c>
    </row>
    <row r="27" spans="1:10">
      <c r="A27" s="29" t="s">
        <v>152</v>
      </c>
      <c r="B27" t="s">
        <v>113</v>
      </c>
      <c r="C27">
        <v>0.12</v>
      </c>
      <c r="D27">
        <v>1.57894736842105</v>
      </c>
      <c r="E27" t="s">
        <v>153</v>
      </c>
      <c r="F27">
        <v>76</v>
      </c>
      <c r="G27">
        <v>1.42</v>
      </c>
      <c r="H27">
        <v>1</v>
      </c>
      <c r="I27">
        <v>228.446226054005</v>
      </c>
      <c r="J27">
        <v>324.393640996687</v>
      </c>
    </row>
    <row r="28" spans="1:10">
      <c r="A28" s="29" t="s">
        <v>154</v>
      </c>
      <c r="B28" t="s">
        <v>113</v>
      </c>
      <c r="C28">
        <v>0.05</v>
      </c>
      <c r="D28">
        <v>0.57142857142857095</v>
      </c>
      <c r="E28" t="s">
        <v>114</v>
      </c>
      <c r="F28">
        <v>87.5</v>
      </c>
      <c r="G28">
        <v>1.22</v>
      </c>
      <c r="H28">
        <v>1.33</v>
      </c>
      <c r="I28">
        <v>95.185927522502297</v>
      </c>
      <c r="J28">
        <v>154.448685998012</v>
      </c>
    </row>
    <row r="29" spans="1:10">
      <c r="A29" s="29" t="s">
        <v>155</v>
      </c>
      <c r="B29" t="s">
        <v>156</v>
      </c>
      <c r="C29">
        <v>2.29</v>
      </c>
      <c r="D29">
        <v>159.027777777777</v>
      </c>
      <c r="E29" t="s">
        <v>157</v>
      </c>
      <c r="F29">
        <v>14.4</v>
      </c>
      <c r="G29">
        <v>1.22</v>
      </c>
      <c r="H29">
        <v>7.4984000000000002</v>
      </c>
      <c r="I29">
        <v>2290</v>
      </c>
      <c r="J29">
        <v>20949.029919999899</v>
      </c>
    </row>
    <row r="30" spans="1:10">
      <c r="A30" s="29" t="s">
        <v>158</v>
      </c>
      <c r="B30" t="s">
        <v>159</v>
      </c>
      <c r="C30">
        <v>0.24</v>
      </c>
      <c r="D30">
        <v>0.92664092664092601</v>
      </c>
      <c r="E30" t="s">
        <v>160</v>
      </c>
      <c r="F30">
        <v>259</v>
      </c>
      <c r="G30">
        <v>1.32</v>
      </c>
      <c r="H30">
        <v>1.0310299999999999</v>
      </c>
      <c r="I30">
        <v>493.47243929196497</v>
      </c>
      <c r="J30">
        <v>671.59605358981696</v>
      </c>
    </row>
    <row r="31" spans="1:10">
      <c r="A31" s="29" t="s">
        <v>161</v>
      </c>
      <c r="B31" t="s">
        <v>113</v>
      </c>
      <c r="C31">
        <v>0.14000000000000001</v>
      </c>
      <c r="D31">
        <v>1.81582360570687</v>
      </c>
      <c r="E31" t="s">
        <v>119</v>
      </c>
      <c r="F31">
        <v>77.099999999999994</v>
      </c>
      <c r="G31">
        <v>1.1599999999999999</v>
      </c>
      <c r="H31">
        <v>1.24</v>
      </c>
      <c r="I31">
        <v>266.52059706300599</v>
      </c>
      <c r="J31">
        <v>383.36322681542799</v>
      </c>
    </row>
    <row r="32" spans="1:10">
      <c r="A32" s="29" t="s">
        <v>162</v>
      </c>
      <c r="B32" t="s">
        <v>113</v>
      </c>
      <c r="C32">
        <v>5.33</v>
      </c>
      <c r="D32">
        <v>74.0277777777777</v>
      </c>
      <c r="E32" t="s">
        <v>163</v>
      </c>
      <c r="F32">
        <v>72</v>
      </c>
      <c r="G32">
        <v>1.43</v>
      </c>
      <c r="H32">
        <v>1</v>
      </c>
      <c r="I32">
        <v>10146.819873898699</v>
      </c>
      <c r="J32">
        <v>14509.952419675201</v>
      </c>
    </row>
    <row r="33" spans="1:10">
      <c r="A33" s="29" t="s">
        <v>164</v>
      </c>
      <c r="B33" t="s">
        <v>113</v>
      </c>
      <c r="C33">
        <v>1.06</v>
      </c>
      <c r="D33">
        <v>15.680473372781</v>
      </c>
      <c r="E33" t="s">
        <v>119</v>
      </c>
      <c r="F33">
        <v>67.599999999999994</v>
      </c>
      <c r="G33">
        <v>1.18</v>
      </c>
      <c r="H33">
        <v>1.82</v>
      </c>
      <c r="I33">
        <v>2017.94166347704</v>
      </c>
      <c r="J33">
        <v>4333.7315164833099</v>
      </c>
    </row>
    <row r="34" spans="1:10">
      <c r="A34" s="29" t="s">
        <v>165</v>
      </c>
      <c r="B34" t="s">
        <v>113</v>
      </c>
      <c r="C34">
        <v>0.77</v>
      </c>
      <c r="D34">
        <v>14.5833333333333</v>
      </c>
      <c r="E34" t="s">
        <v>166</v>
      </c>
      <c r="F34">
        <v>52.8</v>
      </c>
      <c r="G34">
        <v>1.93</v>
      </c>
      <c r="H34">
        <v>1</v>
      </c>
      <c r="I34">
        <v>1465.8632838465301</v>
      </c>
      <c r="J34">
        <v>2829.1161378238098</v>
      </c>
    </row>
    <row r="35" spans="1:10">
      <c r="A35" s="29" t="s">
        <v>167</v>
      </c>
      <c r="B35" t="s">
        <v>113</v>
      </c>
      <c r="C35">
        <v>1.88</v>
      </c>
      <c r="D35">
        <v>47</v>
      </c>
      <c r="E35" t="s">
        <v>168</v>
      </c>
      <c r="F35">
        <v>40</v>
      </c>
      <c r="G35">
        <v>1.43</v>
      </c>
      <c r="H35">
        <v>1</v>
      </c>
      <c r="I35">
        <v>3578.9908748460798</v>
      </c>
      <c r="J35">
        <v>5117.9569510298998</v>
      </c>
    </row>
    <row r="36" spans="1:10">
      <c r="A36" s="29" t="s">
        <v>169</v>
      </c>
      <c r="B36" t="s">
        <v>159</v>
      </c>
      <c r="C36">
        <v>2.71</v>
      </c>
      <c r="D36">
        <v>54.2</v>
      </c>
      <c r="E36" t="s">
        <v>170</v>
      </c>
      <c r="F36">
        <v>50</v>
      </c>
      <c r="G36">
        <v>1.19</v>
      </c>
      <c r="H36">
        <v>5.9049899999999997</v>
      </c>
      <c r="I36">
        <v>5572.1262936717703</v>
      </c>
      <c r="J36">
        <v>39154.986551013899</v>
      </c>
    </row>
    <row r="37" spans="1:10">
      <c r="A37" s="29" t="s">
        <v>171</v>
      </c>
      <c r="B37" t="s">
        <v>113</v>
      </c>
      <c r="C37">
        <v>0.6</v>
      </c>
      <c r="D37">
        <v>3.6585365853658498</v>
      </c>
      <c r="E37" t="s">
        <v>172</v>
      </c>
      <c r="F37">
        <v>164</v>
      </c>
      <c r="G37">
        <v>1.42</v>
      </c>
      <c r="H37">
        <v>1</v>
      </c>
      <c r="I37">
        <v>1142.23113027002</v>
      </c>
      <c r="J37">
        <v>1621.96820498343</v>
      </c>
    </row>
    <row r="38" spans="1:10">
      <c r="A38" s="29" t="s">
        <v>173</v>
      </c>
      <c r="B38" t="s">
        <v>113</v>
      </c>
      <c r="C38">
        <v>0.19</v>
      </c>
      <c r="D38">
        <v>1.38888888888888</v>
      </c>
      <c r="E38" t="s">
        <v>172</v>
      </c>
      <c r="F38">
        <v>136.80000000000001</v>
      </c>
      <c r="G38">
        <v>1.1599999999999999</v>
      </c>
      <c r="H38">
        <v>1</v>
      </c>
      <c r="I38">
        <v>361.70652458550802</v>
      </c>
      <c r="J38">
        <v>419.57956851918999</v>
      </c>
    </row>
    <row r="39" spans="1:10">
      <c r="A39" s="29" t="s">
        <v>174</v>
      </c>
      <c r="B39" t="s">
        <v>113</v>
      </c>
      <c r="C39">
        <v>0.28000000000000003</v>
      </c>
      <c r="D39">
        <v>6.6193853427895899</v>
      </c>
      <c r="E39" t="s">
        <v>175</v>
      </c>
      <c r="F39">
        <v>42.3</v>
      </c>
      <c r="G39">
        <v>1.1599999999999999</v>
      </c>
      <c r="H39">
        <v>1</v>
      </c>
      <c r="I39">
        <v>533.04119412601199</v>
      </c>
      <c r="J39">
        <v>618.32778518617397</v>
      </c>
    </row>
    <row r="40" spans="1:10">
      <c r="A40" s="29" t="s">
        <v>176</v>
      </c>
      <c r="B40" t="s">
        <v>159</v>
      </c>
      <c r="C40">
        <v>0.4</v>
      </c>
      <c r="D40">
        <v>3.0075187969924801</v>
      </c>
      <c r="E40" t="s">
        <v>114</v>
      </c>
      <c r="F40">
        <v>133</v>
      </c>
      <c r="G40">
        <v>1.32</v>
      </c>
      <c r="H40">
        <v>2.1557900000000001</v>
      </c>
      <c r="I40">
        <v>822.45406548660901</v>
      </c>
      <c r="J40">
        <v>2340.4104897826901</v>
      </c>
    </row>
    <row r="41" spans="1:10">
      <c r="A41" s="29" t="s">
        <v>177</v>
      </c>
      <c r="B41" t="s">
        <v>159</v>
      </c>
      <c r="C41">
        <v>0.49</v>
      </c>
      <c r="D41">
        <v>3.6842105263157801</v>
      </c>
      <c r="E41" t="s">
        <v>114</v>
      </c>
      <c r="F41">
        <v>133</v>
      </c>
      <c r="G41">
        <v>1.32</v>
      </c>
      <c r="H41">
        <v>2.6244399999999999</v>
      </c>
      <c r="I41">
        <v>1007.50623022109</v>
      </c>
      <c r="J41">
        <v>3490.2643391107099</v>
      </c>
    </row>
    <row r="42" spans="1:10">
      <c r="A42" s="29" t="s">
        <v>178</v>
      </c>
      <c r="B42" t="s">
        <v>113</v>
      </c>
      <c r="C42">
        <v>0.8</v>
      </c>
      <c r="D42">
        <v>9.2378752886836004</v>
      </c>
      <c r="E42" t="s">
        <v>114</v>
      </c>
      <c r="F42">
        <v>86.6</v>
      </c>
      <c r="G42">
        <v>1.1599999999999999</v>
      </c>
      <c r="H42">
        <v>2.39</v>
      </c>
      <c r="I42">
        <v>1522.9748403600299</v>
      </c>
      <c r="J42">
        <v>4222.2954474141598</v>
      </c>
    </row>
    <row r="43" spans="1:10">
      <c r="A43" s="29" t="s">
        <v>179</v>
      </c>
      <c r="B43" t="s">
        <v>180</v>
      </c>
      <c r="C43">
        <v>0.53</v>
      </c>
      <c r="D43">
        <v>26.5</v>
      </c>
      <c r="F43">
        <v>20</v>
      </c>
      <c r="G43">
        <v>1.32</v>
      </c>
      <c r="H43">
        <v>1.1200000000000001</v>
      </c>
      <c r="I43">
        <v>530</v>
      </c>
      <c r="J43">
        <v>783.55200000000002</v>
      </c>
    </row>
    <row r="44" spans="1:10">
      <c r="A44" s="29" t="s">
        <v>181</v>
      </c>
      <c r="B44" t="s">
        <v>113</v>
      </c>
      <c r="C44">
        <v>0.8</v>
      </c>
      <c r="D44">
        <v>8.8888888888888893</v>
      </c>
      <c r="E44" t="s">
        <v>182</v>
      </c>
      <c r="F44">
        <v>90</v>
      </c>
      <c r="G44">
        <v>2.08</v>
      </c>
      <c r="H44">
        <v>1</v>
      </c>
      <c r="I44">
        <v>1522.9748403600299</v>
      </c>
      <c r="J44">
        <v>3167.78766794887</v>
      </c>
    </row>
    <row r="45" spans="1:10">
      <c r="A45" s="29" t="s">
        <v>183</v>
      </c>
      <c r="B45" t="s">
        <v>113</v>
      </c>
      <c r="C45">
        <v>0.41</v>
      </c>
      <c r="D45">
        <v>4.7344110854503398</v>
      </c>
      <c r="E45" t="s">
        <v>114</v>
      </c>
      <c r="F45">
        <v>86.6</v>
      </c>
      <c r="G45">
        <v>1.2</v>
      </c>
      <c r="H45">
        <v>3.33</v>
      </c>
      <c r="I45">
        <v>780.52460568451795</v>
      </c>
      <c r="J45">
        <v>3118.9763243153302</v>
      </c>
    </row>
    <row r="46" spans="1:10">
      <c r="A46" s="29" t="s">
        <v>184</v>
      </c>
      <c r="B46" t="s">
        <v>159</v>
      </c>
      <c r="C46">
        <v>0.53</v>
      </c>
      <c r="D46">
        <v>2.2175732217573199</v>
      </c>
      <c r="E46" t="s">
        <v>160</v>
      </c>
      <c r="F46">
        <v>239</v>
      </c>
      <c r="G46">
        <v>1.32</v>
      </c>
      <c r="H46">
        <v>2.0620599999999998</v>
      </c>
      <c r="I46">
        <v>1089.7516367697499</v>
      </c>
      <c r="J46">
        <v>2966.2159033550201</v>
      </c>
    </row>
    <row r="47" spans="1:10">
      <c r="A47" s="29" t="s">
        <v>185</v>
      </c>
      <c r="B47" t="s">
        <v>113</v>
      </c>
      <c r="C47">
        <v>1</v>
      </c>
      <c r="D47">
        <v>19.920318725099602</v>
      </c>
      <c r="E47" t="s">
        <v>175</v>
      </c>
      <c r="F47">
        <v>50.2</v>
      </c>
      <c r="G47">
        <v>1.37</v>
      </c>
      <c r="H47">
        <v>1</v>
      </c>
      <c r="I47">
        <v>1903.7185504500401</v>
      </c>
      <c r="J47">
        <v>2608.0944141165601</v>
      </c>
    </row>
    <row r="48" spans="1:10">
      <c r="A48" s="29" t="s">
        <v>186</v>
      </c>
      <c r="B48" t="s">
        <v>113</v>
      </c>
      <c r="C48">
        <v>3.19</v>
      </c>
      <c r="D48">
        <v>50.715421303656598</v>
      </c>
      <c r="E48" t="s">
        <v>114</v>
      </c>
      <c r="F48">
        <v>62.9</v>
      </c>
      <c r="G48">
        <v>1.59</v>
      </c>
      <c r="H48">
        <v>1</v>
      </c>
      <c r="I48">
        <v>6072.8621759356402</v>
      </c>
      <c r="J48">
        <v>9655.8508597376695</v>
      </c>
    </row>
    <row r="49" spans="1:10">
      <c r="A49" s="29" t="s">
        <v>187</v>
      </c>
      <c r="B49" t="s">
        <v>113</v>
      </c>
      <c r="C49">
        <v>0.97</v>
      </c>
      <c r="D49">
        <v>38.9558232931726</v>
      </c>
      <c r="E49" t="s">
        <v>128</v>
      </c>
      <c r="F49">
        <v>24.9</v>
      </c>
      <c r="G49">
        <v>1.26</v>
      </c>
      <c r="H49">
        <v>1</v>
      </c>
      <c r="I49">
        <v>1846.60699393654</v>
      </c>
      <c r="J49">
        <v>2326.7248123600398</v>
      </c>
    </row>
    <row r="50" spans="1:10">
      <c r="A50" s="29" t="s">
        <v>188</v>
      </c>
      <c r="B50" t="s">
        <v>135</v>
      </c>
      <c r="C50">
        <v>9.07</v>
      </c>
      <c r="D50">
        <v>91.585324809545099</v>
      </c>
      <c r="E50" t="s">
        <v>189</v>
      </c>
      <c r="F50">
        <v>99.033333330000005</v>
      </c>
      <c r="G50">
        <v>1.22</v>
      </c>
      <c r="H50">
        <v>1</v>
      </c>
      <c r="I50">
        <v>15027.4818693617</v>
      </c>
      <c r="J50">
        <v>18333.527880621201</v>
      </c>
    </row>
    <row r="51" spans="1:10">
      <c r="A51" s="29" t="s">
        <v>190</v>
      </c>
      <c r="B51" t="s">
        <v>113</v>
      </c>
      <c r="C51">
        <v>0.28999999999999998</v>
      </c>
      <c r="D51">
        <v>2.9</v>
      </c>
      <c r="E51" t="s">
        <v>191</v>
      </c>
      <c r="F51">
        <v>100</v>
      </c>
      <c r="G51">
        <v>1.1599999999999999</v>
      </c>
      <c r="H51">
        <v>1</v>
      </c>
      <c r="I51">
        <v>552.07837963051304</v>
      </c>
      <c r="J51">
        <v>640.41092037139504</v>
      </c>
    </row>
    <row r="52" spans="1:10">
      <c r="A52" s="29" t="s">
        <v>192</v>
      </c>
      <c r="B52" t="s">
        <v>135</v>
      </c>
      <c r="C52">
        <v>2.25</v>
      </c>
      <c r="D52">
        <v>25</v>
      </c>
      <c r="E52" t="s">
        <v>143</v>
      </c>
      <c r="F52">
        <v>90</v>
      </c>
      <c r="I52">
        <v>3727.8758771845401</v>
      </c>
    </row>
    <row r="53" spans="1:10">
      <c r="A53" s="29" t="s">
        <v>193</v>
      </c>
      <c r="B53" t="s">
        <v>135</v>
      </c>
      <c r="C53">
        <v>0.24</v>
      </c>
      <c r="D53">
        <v>2.6666666666666599</v>
      </c>
      <c r="E53" t="s">
        <v>143</v>
      </c>
      <c r="F53">
        <v>90</v>
      </c>
      <c r="I53">
        <v>397.64009356635103</v>
      </c>
    </row>
    <row r="54" spans="1:10">
      <c r="A54" s="29" t="s">
        <v>194</v>
      </c>
      <c r="B54" t="s">
        <v>113</v>
      </c>
      <c r="C54">
        <v>2.61</v>
      </c>
      <c r="D54">
        <v>19.521316379955099</v>
      </c>
      <c r="E54" t="s">
        <v>114</v>
      </c>
      <c r="F54">
        <v>133.69999999999999</v>
      </c>
      <c r="G54">
        <v>1.1599999999999999</v>
      </c>
      <c r="H54">
        <v>1.24</v>
      </c>
      <c r="I54">
        <v>4968.7054166746202</v>
      </c>
      <c r="J54">
        <v>7146.9858713447702</v>
      </c>
    </row>
    <row r="55" spans="1:10">
      <c r="A55" s="29" t="s">
        <v>195</v>
      </c>
      <c r="B55" t="s">
        <v>113</v>
      </c>
      <c r="C55">
        <v>0.33</v>
      </c>
      <c r="D55">
        <v>2.5287356321839001</v>
      </c>
      <c r="E55" t="s">
        <v>114</v>
      </c>
      <c r="F55">
        <v>130.5</v>
      </c>
      <c r="G55">
        <v>1.1599999999999999</v>
      </c>
      <c r="H55">
        <v>2.08</v>
      </c>
      <c r="I55">
        <v>628.22712164851498</v>
      </c>
      <c r="J55">
        <v>1515.78639911353</v>
      </c>
    </row>
    <row r="56" spans="1:10">
      <c r="A56" s="29" t="s">
        <v>196</v>
      </c>
      <c r="B56" t="s">
        <v>113</v>
      </c>
      <c r="C56">
        <v>3.19</v>
      </c>
      <c r="D56">
        <v>32.551020408163197</v>
      </c>
      <c r="E56" t="s">
        <v>172</v>
      </c>
      <c r="F56">
        <v>98</v>
      </c>
      <c r="G56">
        <v>1.36</v>
      </c>
      <c r="H56">
        <v>1</v>
      </c>
      <c r="I56">
        <v>6072.8621759356402</v>
      </c>
      <c r="J56">
        <v>8259.0925592724798</v>
      </c>
    </row>
    <row r="57" spans="1:10">
      <c r="A57" s="29" t="s">
        <v>197</v>
      </c>
      <c r="B57" t="s">
        <v>113</v>
      </c>
      <c r="C57">
        <v>0.6</v>
      </c>
      <c r="D57">
        <v>4.6547711404189203</v>
      </c>
      <c r="E57" t="s">
        <v>114</v>
      </c>
      <c r="F57">
        <v>128.9</v>
      </c>
      <c r="G57">
        <v>1.1599999999999999</v>
      </c>
      <c r="H57">
        <v>3</v>
      </c>
      <c r="I57">
        <v>1142.23113027002</v>
      </c>
      <c r="J57">
        <v>3974.9643333396898</v>
      </c>
    </row>
    <row r="58" spans="1:10">
      <c r="A58" s="29" t="s">
        <v>198</v>
      </c>
      <c r="B58" t="s">
        <v>113</v>
      </c>
      <c r="C58">
        <v>5.62</v>
      </c>
      <c r="D58">
        <v>94.932432432432407</v>
      </c>
      <c r="E58" t="s">
        <v>199</v>
      </c>
      <c r="F58">
        <v>59.2</v>
      </c>
      <c r="G58">
        <v>1.5049999999999999</v>
      </c>
      <c r="H58">
        <v>1</v>
      </c>
      <c r="I58">
        <v>10698.8982535292</v>
      </c>
      <c r="J58">
        <v>16101.841871561501</v>
      </c>
    </row>
    <row r="59" spans="1:10">
      <c r="A59" s="29" t="s">
        <v>200</v>
      </c>
      <c r="B59" t="s">
        <v>113</v>
      </c>
      <c r="C59">
        <v>0.05</v>
      </c>
      <c r="D59">
        <v>0.45955882352941102</v>
      </c>
      <c r="E59" t="s">
        <v>114</v>
      </c>
      <c r="F59">
        <v>108.8</v>
      </c>
      <c r="G59">
        <v>1.55</v>
      </c>
      <c r="H59">
        <v>1</v>
      </c>
      <c r="I59">
        <v>95.185927522502297</v>
      </c>
      <c r="J59">
        <v>147.53818765987799</v>
      </c>
    </row>
    <row r="60" spans="1:10">
      <c r="A60" s="29" t="s">
        <v>201</v>
      </c>
      <c r="B60" t="s">
        <v>156</v>
      </c>
      <c r="C60">
        <v>2.75</v>
      </c>
      <c r="D60">
        <v>190.972222222222</v>
      </c>
      <c r="E60" t="s">
        <v>157</v>
      </c>
      <c r="F60">
        <v>14.4</v>
      </c>
      <c r="G60">
        <v>1.22</v>
      </c>
      <c r="H60">
        <v>2.27</v>
      </c>
      <c r="I60">
        <v>2750</v>
      </c>
      <c r="J60">
        <v>7615.85</v>
      </c>
    </row>
    <row r="61" spans="1:10">
      <c r="A61" s="29" t="s">
        <v>202</v>
      </c>
      <c r="B61" t="s">
        <v>113</v>
      </c>
      <c r="C61">
        <v>0.37</v>
      </c>
      <c r="D61">
        <v>4.4902912621359201</v>
      </c>
      <c r="E61" t="s">
        <v>203</v>
      </c>
      <c r="F61">
        <v>82.4</v>
      </c>
      <c r="G61">
        <v>1.1599999999999999</v>
      </c>
      <c r="H61">
        <v>0.84</v>
      </c>
      <c r="I61">
        <v>704.37586366651703</v>
      </c>
      <c r="J61">
        <v>686.34384155665396</v>
      </c>
    </row>
    <row r="62" spans="1:10">
      <c r="A62" s="29" t="s">
        <v>204</v>
      </c>
      <c r="B62" t="s">
        <v>113</v>
      </c>
      <c r="C62">
        <v>1.03</v>
      </c>
      <c r="D62">
        <v>20.315581854043302</v>
      </c>
      <c r="E62" t="s">
        <v>114</v>
      </c>
      <c r="F62">
        <v>50.7</v>
      </c>
      <c r="G62">
        <v>1.35</v>
      </c>
      <c r="H62">
        <v>1</v>
      </c>
      <c r="I62">
        <v>1960.8301069635399</v>
      </c>
      <c r="J62">
        <v>2647.1206444007798</v>
      </c>
    </row>
    <row r="63" spans="1:10">
      <c r="A63" s="29" t="s">
        <v>205</v>
      </c>
      <c r="B63" t="s">
        <v>135</v>
      </c>
      <c r="C63">
        <v>0.41</v>
      </c>
      <c r="D63">
        <v>4.55555555555555</v>
      </c>
      <c r="E63" t="s">
        <v>143</v>
      </c>
      <c r="F63">
        <v>90</v>
      </c>
      <c r="G63">
        <v>1.43</v>
      </c>
      <c r="H63">
        <v>1.52</v>
      </c>
      <c r="I63">
        <v>679.30182650918402</v>
      </c>
      <c r="J63">
        <v>1476.53045010036</v>
      </c>
    </row>
    <row r="64" spans="1:10">
      <c r="A64" s="29" t="s">
        <v>206</v>
      </c>
      <c r="B64" t="s">
        <v>180</v>
      </c>
      <c r="C64">
        <v>4.58</v>
      </c>
      <c r="D64">
        <v>152.666666666666</v>
      </c>
      <c r="E64" t="s">
        <v>207</v>
      </c>
      <c r="F64">
        <v>30</v>
      </c>
      <c r="G64">
        <v>1.52</v>
      </c>
      <c r="H64">
        <v>1.73</v>
      </c>
      <c r="I64">
        <v>4580</v>
      </c>
      <c r="J64">
        <v>12043.567999999999</v>
      </c>
    </row>
    <row r="65" spans="1:10">
      <c r="A65" s="29" t="s">
        <v>208</v>
      </c>
      <c r="B65" t="s">
        <v>113</v>
      </c>
      <c r="C65">
        <v>4.6399999999999997</v>
      </c>
      <c r="D65">
        <v>54.911242603550299</v>
      </c>
      <c r="E65" t="s">
        <v>114</v>
      </c>
      <c r="F65">
        <v>84.5</v>
      </c>
      <c r="G65">
        <v>1.57</v>
      </c>
      <c r="H65">
        <v>1</v>
      </c>
      <c r="I65">
        <v>8833.2540740882105</v>
      </c>
      <c r="J65">
        <v>13868.2088963184</v>
      </c>
    </row>
    <row r="66" spans="1:10">
      <c r="A66" s="29" t="s">
        <v>209</v>
      </c>
      <c r="B66" t="s">
        <v>113</v>
      </c>
      <c r="C66">
        <v>9.2799999999999994</v>
      </c>
      <c r="D66">
        <v>70.839694656488504</v>
      </c>
      <c r="E66" t="s">
        <v>114</v>
      </c>
      <c r="F66">
        <v>131</v>
      </c>
      <c r="G66">
        <v>1.1599999999999999</v>
      </c>
      <c r="H66">
        <v>1.84</v>
      </c>
      <c r="I66">
        <v>17666.508148176399</v>
      </c>
      <c r="J66">
        <v>37707.3949914677</v>
      </c>
    </row>
    <row r="67" spans="1:10">
      <c r="A67" s="29" t="s">
        <v>210</v>
      </c>
      <c r="B67" t="s">
        <v>113</v>
      </c>
      <c r="C67">
        <v>0.19</v>
      </c>
      <c r="D67">
        <v>1.2459016393442599</v>
      </c>
      <c r="E67" t="s">
        <v>133</v>
      </c>
      <c r="F67">
        <v>152.5</v>
      </c>
      <c r="G67">
        <v>1.65</v>
      </c>
      <c r="H67">
        <v>1</v>
      </c>
      <c r="I67">
        <v>361.70652458550802</v>
      </c>
      <c r="J67">
        <v>596.815765566089</v>
      </c>
    </row>
    <row r="68" spans="1:10">
      <c r="A68" s="29" t="s">
        <v>211</v>
      </c>
      <c r="B68" t="s">
        <v>159</v>
      </c>
      <c r="C68">
        <v>12.3</v>
      </c>
      <c r="D68">
        <v>47.674418604651102</v>
      </c>
      <c r="E68" t="s">
        <v>160</v>
      </c>
      <c r="F68">
        <v>258</v>
      </c>
      <c r="G68">
        <v>1.32</v>
      </c>
      <c r="H68">
        <v>1.0310299999999999</v>
      </c>
      <c r="I68">
        <v>25290.462513713199</v>
      </c>
      <c r="J68">
        <v>34419.2977464781</v>
      </c>
    </row>
    <row r="69" spans="1:10">
      <c r="A69" s="29" t="s">
        <v>212</v>
      </c>
      <c r="B69" t="s">
        <v>159</v>
      </c>
      <c r="C69">
        <v>25.23</v>
      </c>
      <c r="D69">
        <v>97.790697674418595</v>
      </c>
      <c r="E69" t="s">
        <v>160</v>
      </c>
      <c r="F69">
        <v>258</v>
      </c>
      <c r="G69">
        <v>1.32</v>
      </c>
      <c r="H69">
        <v>1.0310299999999999</v>
      </c>
      <c r="I69">
        <v>51876.290180567798</v>
      </c>
      <c r="J69">
        <v>70601.535133629499</v>
      </c>
    </row>
    <row r="70" spans="1:10">
      <c r="A70" s="29" t="s">
        <v>213</v>
      </c>
      <c r="B70" t="s">
        <v>113</v>
      </c>
      <c r="C70">
        <v>0.76</v>
      </c>
      <c r="D70">
        <v>5.8960434445306404</v>
      </c>
      <c r="E70" t="s">
        <v>114</v>
      </c>
      <c r="F70">
        <v>128.9</v>
      </c>
      <c r="G70">
        <v>1.1599999999999999</v>
      </c>
      <c r="H70">
        <v>1.02</v>
      </c>
      <c r="I70">
        <v>1446.82609834203</v>
      </c>
      <c r="J70">
        <v>1711.88463955829</v>
      </c>
    </row>
    <row r="71" spans="1:10">
      <c r="A71" s="29" t="s">
        <v>214</v>
      </c>
      <c r="B71" t="s">
        <v>113</v>
      </c>
      <c r="C71">
        <v>0.54</v>
      </c>
      <c r="D71">
        <v>5.5102040816326499</v>
      </c>
      <c r="E71" t="s">
        <v>123</v>
      </c>
      <c r="F71">
        <v>98</v>
      </c>
      <c r="G71">
        <v>1.71</v>
      </c>
      <c r="H71">
        <v>1</v>
      </c>
      <c r="I71">
        <v>1028.00801724302</v>
      </c>
      <c r="J71">
        <v>1757.8937094855701</v>
      </c>
    </row>
    <row r="72" spans="1:10">
      <c r="A72" s="29" t="s">
        <v>215</v>
      </c>
      <c r="B72" t="s">
        <v>135</v>
      </c>
      <c r="C72">
        <v>2.39</v>
      </c>
      <c r="D72">
        <v>64.594594594594597</v>
      </c>
      <c r="E72" t="s">
        <v>121</v>
      </c>
      <c r="F72">
        <v>37</v>
      </c>
      <c r="G72">
        <v>1.1599999999999999</v>
      </c>
      <c r="H72">
        <v>1</v>
      </c>
      <c r="I72">
        <v>3959.8325984315802</v>
      </c>
      <c r="J72">
        <v>4593.4058141806399</v>
      </c>
    </row>
    <row r="73" spans="1:10">
      <c r="A73" s="29" t="s">
        <v>216</v>
      </c>
      <c r="B73" t="s">
        <v>113</v>
      </c>
      <c r="C73">
        <v>0.26</v>
      </c>
      <c r="D73">
        <v>2.0296643247462902</v>
      </c>
      <c r="E73" t="s">
        <v>114</v>
      </c>
      <c r="F73">
        <v>128.1</v>
      </c>
      <c r="G73">
        <v>1.1599999999999999</v>
      </c>
      <c r="H73">
        <v>1.1299999999999999</v>
      </c>
      <c r="I73">
        <v>494.96682311701198</v>
      </c>
      <c r="J73">
        <v>648.80251174177897</v>
      </c>
    </row>
    <row r="74" spans="1:10">
      <c r="A74" s="29" t="s">
        <v>217</v>
      </c>
      <c r="B74" t="s">
        <v>113</v>
      </c>
      <c r="C74">
        <v>1.37</v>
      </c>
      <c r="D74">
        <v>8.2530120481927707</v>
      </c>
      <c r="E74" t="s">
        <v>123</v>
      </c>
      <c r="F74">
        <v>166</v>
      </c>
      <c r="G74">
        <v>1.4</v>
      </c>
      <c r="H74">
        <v>1</v>
      </c>
      <c r="I74">
        <v>2608.0944141165601</v>
      </c>
      <c r="J74">
        <v>3651.3321797631802</v>
      </c>
    </row>
    <row r="75" spans="1:10">
      <c r="A75" s="29" t="s">
        <v>218</v>
      </c>
      <c r="B75" t="s">
        <v>113</v>
      </c>
      <c r="C75">
        <v>0.28999999999999998</v>
      </c>
      <c r="D75">
        <v>3.2293986636971002</v>
      </c>
      <c r="E75" t="s">
        <v>114</v>
      </c>
      <c r="F75">
        <v>89.8</v>
      </c>
      <c r="G75">
        <v>1.1599999999999999</v>
      </c>
      <c r="H75">
        <v>0.74</v>
      </c>
      <c r="I75">
        <v>552.07837963051304</v>
      </c>
      <c r="J75">
        <v>473.90408107483199</v>
      </c>
    </row>
    <row r="76" spans="1:10">
      <c r="A76" s="29" t="s">
        <v>219</v>
      </c>
      <c r="B76" t="s">
        <v>113</v>
      </c>
      <c r="C76">
        <v>0.18</v>
      </c>
      <c r="D76">
        <v>2.3498694516971201</v>
      </c>
      <c r="E76" t="s">
        <v>114</v>
      </c>
      <c r="F76">
        <v>76.599999999999994</v>
      </c>
      <c r="G76">
        <v>1.46</v>
      </c>
      <c r="H76">
        <v>1</v>
      </c>
      <c r="I76">
        <v>342.66933908100799</v>
      </c>
      <c r="J76">
        <v>500.29723505827201</v>
      </c>
    </row>
    <row r="77" spans="1:10">
      <c r="A77" s="29" t="s">
        <v>220</v>
      </c>
      <c r="B77" t="s">
        <v>113</v>
      </c>
      <c r="C77">
        <v>0.6</v>
      </c>
      <c r="D77">
        <v>7.88436268068331</v>
      </c>
      <c r="E77" t="s">
        <v>114</v>
      </c>
      <c r="F77">
        <v>76.099999999999994</v>
      </c>
      <c r="G77">
        <v>1.23</v>
      </c>
      <c r="H77">
        <v>1.0900000000000001</v>
      </c>
      <c r="I77">
        <v>1142.23113027002</v>
      </c>
      <c r="J77">
        <v>1531.38927635302</v>
      </c>
    </row>
    <row r="78" spans="1:10">
      <c r="A78" s="29" t="s">
        <v>221</v>
      </c>
      <c r="B78" t="s">
        <v>113</v>
      </c>
      <c r="C78">
        <v>2.15</v>
      </c>
      <c r="D78">
        <v>36.134453781512597</v>
      </c>
      <c r="E78" t="s">
        <v>222</v>
      </c>
      <c r="F78">
        <v>59.5</v>
      </c>
      <c r="G78">
        <v>1.5</v>
      </c>
      <c r="H78">
        <v>1</v>
      </c>
      <c r="I78">
        <v>4092.9948834675902</v>
      </c>
      <c r="J78">
        <v>6139.4923252013896</v>
      </c>
    </row>
    <row r="79" spans="1:10">
      <c r="A79" s="29" t="s">
        <v>223</v>
      </c>
      <c r="B79" t="s">
        <v>113</v>
      </c>
      <c r="C79">
        <v>0.5</v>
      </c>
      <c r="D79">
        <v>3.7850113550340598</v>
      </c>
      <c r="E79" t="s">
        <v>114</v>
      </c>
      <c r="F79">
        <v>132.1</v>
      </c>
      <c r="G79">
        <v>1.1599999999999999</v>
      </c>
      <c r="H79">
        <v>1.7</v>
      </c>
      <c r="I79">
        <v>951.859275225023</v>
      </c>
      <c r="J79">
        <v>1877.0664907437399</v>
      </c>
    </row>
    <row r="80" spans="1:10">
      <c r="A80" s="29" t="s">
        <v>224</v>
      </c>
      <c r="B80" t="s">
        <v>113</v>
      </c>
      <c r="C80">
        <v>0.57999999999999996</v>
      </c>
      <c r="D80">
        <v>5.6310679611650398</v>
      </c>
      <c r="E80" t="s">
        <v>114</v>
      </c>
      <c r="F80">
        <v>103</v>
      </c>
      <c r="G80">
        <v>1.1599999999999999</v>
      </c>
      <c r="H80">
        <v>1.72</v>
      </c>
      <c r="I80">
        <v>1104.1567592610199</v>
      </c>
      <c r="J80">
        <v>2203.0135660776</v>
      </c>
    </row>
    <row r="81" spans="1:10">
      <c r="A81" s="29" t="s">
        <v>225</v>
      </c>
      <c r="B81" t="s">
        <v>113</v>
      </c>
      <c r="C81">
        <v>1.0900000000000001</v>
      </c>
      <c r="D81">
        <v>13.308913308913301</v>
      </c>
      <c r="E81" t="s">
        <v>114</v>
      </c>
      <c r="F81">
        <v>81.900000000000006</v>
      </c>
      <c r="G81">
        <v>1.8</v>
      </c>
      <c r="H81">
        <v>1</v>
      </c>
      <c r="I81">
        <v>2075.0532199905501</v>
      </c>
      <c r="J81">
        <v>3735.0957959829898</v>
      </c>
    </row>
    <row r="82" spans="1:10">
      <c r="A82" s="29" t="s">
        <v>226</v>
      </c>
      <c r="B82" t="s">
        <v>113</v>
      </c>
      <c r="C82">
        <v>0.55000000000000004</v>
      </c>
      <c r="D82">
        <v>8.3333333333333304</v>
      </c>
      <c r="E82" t="s">
        <v>227</v>
      </c>
      <c r="F82">
        <v>66</v>
      </c>
      <c r="G82">
        <v>1.38</v>
      </c>
      <c r="H82">
        <v>1</v>
      </c>
      <c r="I82">
        <v>1047.0452027475201</v>
      </c>
      <c r="J82">
        <v>1444.9223797915799</v>
      </c>
    </row>
    <row r="83" spans="1:10">
      <c r="A83" s="29" t="s">
        <v>228</v>
      </c>
      <c r="B83" t="s">
        <v>135</v>
      </c>
      <c r="C83">
        <v>8.83</v>
      </c>
      <c r="D83">
        <v>98.1111111111111</v>
      </c>
      <c r="E83" t="s">
        <v>143</v>
      </c>
      <c r="F83">
        <v>90</v>
      </c>
      <c r="G83">
        <v>1.46</v>
      </c>
      <c r="H83">
        <v>1.37</v>
      </c>
      <c r="I83">
        <v>14629.841775795299</v>
      </c>
      <c r="J83">
        <v>29262.6095199458</v>
      </c>
    </row>
    <row r="84" spans="1:10">
      <c r="A84" s="29" t="s">
        <v>229</v>
      </c>
      <c r="B84" t="s">
        <v>180</v>
      </c>
      <c r="C84">
        <v>0.26</v>
      </c>
      <c r="D84">
        <v>13</v>
      </c>
      <c r="E84" t="s">
        <v>230</v>
      </c>
      <c r="F84">
        <v>20</v>
      </c>
      <c r="G84">
        <v>1.52</v>
      </c>
      <c r="H84">
        <v>1.6</v>
      </c>
      <c r="I84">
        <v>260</v>
      </c>
      <c r="J84">
        <v>632.32000000000005</v>
      </c>
    </row>
    <row r="85" spans="1:10">
      <c r="A85" s="29" t="s">
        <v>231</v>
      </c>
      <c r="B85" t="s">
        <v>113</v>
      </c>
      <c r="C85">
        <v>6.07</v>
      </c>
      <c r="D85">
        <v>63.097713097713097</v>
      </c>
      <c r="E85" t="s">
        <v>114</v>
      </c>
      <c r="F85">
        <v>96.2</v>
      </c>
      <c r="G85">
        <v>1.71</v>
      </c>
      <c r="H85">
        <v>1.7</v>
      </c>
      <c r="I85">
        <v>11555.571601231701</v>
      </c>
      <c r="J85">
        <v>33592.046644780698</v>
      </c>
    </row>
    <row r="86" spans="1:10">
      <c r="A86" s="29" t="s">
        <v>232</v>
      </c>
      <c r="B86" t="s">
        <v>113</v>
      </c>
      <c r="C86">
        <v>0.67</v>
      </c>
      <c r="D86">
        <v>9.5305832147937402</v>
      </c>
      <c r="E86" t="s">
        <v>114</v>
      </c>
      <c r="F86">
        <v>70.3</v>
      </c>
      <c r="G86">
        <v>1.68</v>
      </c>
      <c r="H86">
        <v>1</v>
      </c>
      <c r="I86">
        <v>1275.49142880153</v>
      </c>
      <c r="J86">
        <v>2142.8256003865699</v>
      </c>
    </row>
    <row r="87" spans="1:10">
      <c r="A87" s="29" t="s">
        <v>233</v>
      </c>
      <c r="B87" t="s">
        <v>113</v>
      </c>
      <c r="C87">
        <v>11.81</v>
      </c>
      <c r="D87">
        <v>149.11616161616101</v>
      </c>
      <c r="E87" t="s">
        <v>114</v>
      </c>
      <c r="F87">
        <v>79.2</v>
      </c>
      <c r="G87">
        <v>1.71</v>
      </c>
      <c r="H87">
        <v>1</v>
      </c>
      <c r="I87">
        <v>22482.916080815001</v>
      </c>
      <c r="J87">
        <v>38445.786498193702</v>
      </c>
    </row>
    <row r="88" spans="1:10">
      <c r="A88" s="29" t="s">
        <v>234</v>
      </c>
      <c r="B88" t="s">
        <v>159</v>
      </c>
      <c r="C88">
        <v>0.05</v>
      </c>
      <c r="D88">
        <v>2</v>
      </c>
      <c r="E88" t="s">
        <v>235</v>
      </c>
      <c r="F88">
        <v>25</v>
      </c>
      <c r="G88">
        <v>1.32</v>
      </c>
      <c r="H88">
        <v>9.3729999999999993</v>
      </c>
      <c r="I88">
        <v>102.806758185826</v>
      </c>
      <c r="J88">
        <v>1271.9622227079799</v>
      </c>
    </row>
    <row r="89" spans="1:10">
      <c r="A89" s="29" t="s">
        <v>236</v>
      </c>
      <c r="B89" t="s">
        <v>159</v>
      </c>
      <c r="C89">
        <v>0.66</v>
      </c>
      <c r="D89">
        <v>26.4</v>
      </c>
      <c r="E89" t="s">
        <v>235</v>
      </c>
      <c r="F89">
        <v>25</v>
      </c>
      <c r="G89">
        <v>1.32</v>
      </c>
      <c r="H89">
        <v>8.9980799999999999</v>
      </c>
      <c r="I89">
        <v>1357.0492080529</v>
      </c>
      <c r="J89">
        <v>16118.305286155601</v>
      </c>
    </row>
    <row r="90" spans="1:10">
      <c r="A90" s="29" t="s">
        <v>237</v>
      </c>
      <c r="B90" t="s">
        <v>159</v>
      </c>
      <c r="C90">
        <v>1.64</v>
      </c>
      <c r="D90">
        <v>32.799999999999997</v>
      </c>
      <c r="E90" t="s">
        <v>170</v>
      </c>
      <c r="F90">
        <v>50</v>
      </c>
      <c r="G90">
        <v>1.19</v>
      </c>
      <c r="H90">
        <v>5.71753</v>
      </c>
      <c r="I90">
        <v>3372.0616684950901</v>
      </c>
      <c r="J90">
        <v>22943.0378642502</v>
      </c>
    </row>
    <row r="91" spans="1:10">
      <c r="A91" s="29" t="s">
        <v>238</v>
      </c>
      <c r="B91" t="s">
        <v>135</v>
      </c>
      <c r="C91">
        <v>2.1800000000000002</v>
      </c>
      <c r="D91">
        <v>24.2222222222222</v>
      </c>
      <c r="E91" t="s">
        <v>143</v>
      </c>
      <c r="F91">
        <v>90</v>
      </c>
      <c r="I91">
        <v>3611.89751656102</v>
      </c>
    </row>
    <row r="92" spans="1:10">
      <c r="A92" s="29" t="s">
        <v>239</v>
      </c>
      <c r="B92" t="s">
        <v>113</v>
      </c>
      <c r="C92">
        <v>1.7</v>
      </c>
      <c r="D92">
        <v>28.4757118927973</v>
      </c>
      <c r="E92" t="s">
        <v>114</v>
      </c>
      <c r="F92">
        <v>59.7</v>
      </c>
      <c r="G92">
        <v>1.61</v>
      </c>
      <c r="H92">
        <v>1</v>
      </c>
      <c r="I92">
        <v>3236.3215357650702</v>
      </c>
      <c r="J92">
        <v>5210.4776725817701</v>
      </c>
    </row>
    <row r="93" spans="1:10">
      <c r="A93" s="29" t="s">
        <v>240</v>
      </c>
      <c r="B93" t="s">
        <v>113</v>
      </c>
      <c r="C93">
        <v>0.4</v>
      </c>
      <c r="D93">
        <v>6.5252854812398002</v>
      </c>
      <c r="E93" t="s">
        <v>114</v>
      </c>
      <c r="F93">
        <v>61.3</v>
      </c>
      <c r="G93">
        <v>1.42</v>
      </c>
      <c r="H93">
        <v>1</v>
      </c>
      <c r="I93">
        <v>761.48742018001803</v>
      </c>
      <c r="J93">
        <v>1081.31213665562</v>
      </c>
    </row>
    <row r="94" spans="1:10">
      <c r="A94" s="29" t="s">
        <v>241</v>
      </c>
      <c r="B94" t="s">
        <v>113</v>
      </c>
      <c r="C94">
        <v>0.3</v>
      </c>
      <c r="D94">
        <v>2.2710068130204299</v>
      </c>
      <c r="E94" t="s">
        <v>114</v>
      </c>
      <c r="F94">
        <v>132.1</v>
      </c>
      <c r="G94">
        <v>1.1599999999999999</v>
      </c>
      <c r="H94">
        <v>1.03</v>
      </c>
      <c r="I94">
        <v>571.11556513501296</v>
      </c>
      <c r="J94">
        <v>682.36887722331403</v>
      </c>
    </row>
    <row r="95" spans="1:10">
      <c r="A95" s="29" t="s">
        <v>242</v>
      </c>
      <c r="B95" t="s">
        <v>180</v>
      </c>
      <c r="C95">
        <v>4.8</v>
      </c>
      <c r="D95">
        <v>137.142857142857</v>
      </c>
      <c r="E95" t="s">
        <v>230</v>
      </c>
      <c r="F95">
        <v>35</v>
      </c>
      <c r="G95">
        <v>1.32</v>
      </c>
      <c r="H95">
        <v>1</v>
      </c>
      <c r="I95">
        <v>4800</v>
      </c>
      <c r="J95">
        <v>6336</v>
      </c>
    </row>
    <row r="96" spans="1:10">
      <c r="A96" s="29" t="s">
        <v>243</v>
      </c>
      <c r="B96" t="s">
        <v>113</v>
      </c>
      <c r="C96">
        <v>0.66</v>
      </c>
      <c r="D96">
        <v>9.6069868995633101</v>
      </c>
      <c r="E96" t="s">
        <v>114</v>
      </c>
      <c r="F96">
        <v>68.7</v>
      </c>
      <c r="G96">
        <v>1.65</v>
      </c>
      <c r="H96">
        <v>1</v>
      </c>
      <c r="I96">
        <v>1256.45424329703</v>
      </c>
      <c r="J96">
        <v>2073.1495014400998</v>
      </c>
    </row>
    <row r="97" spans="1:10">
      <c r="A97" s="29" t="s">
        <v>243</v>
      </c>
      <c r="B97" t="s">
        <v>113</v>
      </c>
      <c r="C97">
        <v>0.66</v>
      </c>
      <c r="I97">
        <v>1256.45424329703</v>
      </c>
    </row>
    <row r="98" spans="1:10">
      <c r="A98" s="29" t="s">
        <v>244</v>
      </c>
      <c r="B98" t="s">
        <v>180</v>
      </c>
      <c r="C98">
        <v>0.17</v>
      </c>
      <c r="D98">
        <v>8.5</v>
      </c>
      <c r="F98">
        <v>20</v>
      </c>
      <c r="G98">
        <v>1.32</v>
      </c>
      <c r="H98">
        <v>1.35</v>
      </c>
      <c r="I98">
        <v>170</v>
      </c>
      <c r="J98">
        <v>302.94</v>
      </c>
    </row>
    <row r="99" spans="1:10">
      <c r="A99" s="29" t="s">
        <v>245</v>
      </c>
      <c r="B99" t="s">
        <v>156</v>
      </c>
      <c r="C99">
        <v>8.4499999999999993</v>
      </c>
      <c r="D99">
        <v>595.07042253521104</v>
      </c>
      <c r="E99" t="s">
        <v>157</v>
      </c>
      <c r="F99">
        <v>14.2</v>
      </c>
      <c r="G99">
        <v>1.41</v>
      </c>
      <c r="H99">
        <v>2.27</v>
      </c>
      <c r="I99">
        <v>8450</v>
      </c>
      <c r="J99">
        <v>27045.915000000001</v>
      </c>
    </row>
    <row r="100" spans="1:10">
      <c r="A100" s="29" t="s">
        <v>246</v>
      </c>
      <c r="B100" t="s">
        <v>156</v>
      </c>
      <c r="C100">
        <v>4.83</v>
      </c>
      <c r="D100">
        <v>371.53846153846098</v>
      </c>
      <c r="E100" t="s">
        <v>157</v>
      </c>
      <c r="F100">
        <v>13</v>
      </c>
      <c r="G100">
        <v>1.36</v>
      </c>
      <c r="H100">
        <v>2.27</v>
      </c>
      <c r="I100">
        <v>4830</v>
      </c>
      <c r="J100">
        <v>14911.175999999999</v>
      </c>
    </row>
    <row r="101" spans="1:10">
      <c r="A101" s="29" t="s">
        <v>247</v>
      </c>
      <c r="B101" t="s">
        <v>159</v>
      </c>
      <c r="C101">
        <v>5.78</v>
      </c>
      <c r="D101">
        <v>22.3166023166023</v>
      </c>
      <c r="E101" t="s">
        <v>160</v>
      </c>
      <c r="F101">
        <v>259</v>
      </c>
      <c r="G101">
        <v>1.32</v>
      </c>
      <c r="H101">
        <v>0.93730000000000002</v>
      </c>
      <c r="I101">
        <v>11884.4612462815</v>
      </c>
      <c r="J101">
        <v>14703.8832945043</v>
      </c>
    </row>
    <row r="102" spans="1:10">
      <c r="A102" s="29" t="s">
        <v>248</v>
      </c>
      <c r="B102" t="s">
        <v>113</v>
      </c>
      <c r="C102">
        <v>0.38</v>
      </c>
      <c r="D102">
        <v>11.98738170347</v>
      </c>
      <c r="E102" t="s">
        <v>160</v>
      </c>
      <c r="F102">
        <v>31.7</v>
      </c>
      <c r="G102">
        <v>1.6</v>
      </c>
      <c r="H102">
        <v>1</v>
      </c>
      <c r="I102">
        <v>723.41304917101695</v>
      </c>
      <c r="J102">
        <v>1157.4608786736201</v>
      </c>
    </row>
    <row r="103" spans="1:10">
      <c r="A103" s="29" t="s">
        <v>249</v>
      </c>
      <c r="B103" t="s">
        <v>113</v>
      </c>
      <c r="C103">
        <v>0.19</v>
      </c>
      <c r="D103">
        <v>2.30582524271844</v>
      </c>
      <c r="E103" t="s">
        <v>114</v>
      </c>
      <c r="F103">
        <v>82.4</v>
      </c>
      <c r="G103">
        <v>1.29</v>
      </c>
      <c r="H103">
        <v>1.46</v>
      </c>
      <c r="I103">
        <v>361.70652458550802</v>
      </c>
      <c r="J103">
        <v>681.23806840434702</v>
      </c>
    </row>
    <row r="104" spans="1:10">
      <c r="A104" s="29" t="s">
        <v>250</v>
      </c>
      <c r="B104" t="s">
        <v>159</v>
      </c>
      <c r="C104">
        <v>7.37</v>
      </c>
      <c r="D104">
        <v>28.565891472868199</v>
      </c>
      <c r="E104" t="s">
        <v>160</v>
      </c>
      <c r="F104">
        <v>258</v>
      </c>
      <c r="G104">
        <v>1.32</v>
      </c>
      <c r="H104">
        <v>1.12476</v>
      </c>
      <c r="I104">
        <v>15153.716156590701</v>
      </c>
      <c r="J104">
        <v>22498.467795258799</v>
      </c>
    </row>
    <row r="105" spans="1:10">
      <c r="A105" s="29" t="s">
        <v>251</v>
      </c>
      <c r="B105" t="s">
        <v>113</v>
      </c>
      <c r="C105">
        <v>7.0000000000000007E-2</v>
      </c>
      <c r="D105">
        <v>0.52160953800298004</v>
      </c>
      <c r="E105" t="s">
        <v>114</v>
      </c>
      <c r="F105">
        <v>134.19999999999999</v>
      </c>
      <c r="G105">
        <v>1.1599999999999999</v>
      </c>
      <c r="H105">
        <v>0.75</v>
      </c>
      <c r="I105">
        <v>133.260298531503</v>
      </c>
      <c r="J105">
        <v>115.93645972240699</v>
      </c>
    </row>
    <row r="106" spans="1:10">
      <c r="A106" s="29" t="s">
        <v>252</v>
      </c>
      <c r="B106" t="s">
        <v>113</v>
      </c>
      <c r="C106">
        <v>2.5299999999999998</v>
      </c>
      <c r="D106">
        <v>28.848346636259901</v>
      </c>
      <c r="E106" t="s">
        <v>114</v>
      </c>
      <c r="F106">
        <v>87.7</v>
      </c>
      <c r="G106">
        <v>1.38</v>
      </c>
      <c r="H106">
        <v>1</v>
      </c>
      <c r="I106">
        <v>4816.40793263861</v>
      </c>
      <c r="J106">
        <v>6646.6429470412904</v>
      </c>
    </row>
    <row r="107" spans="1:10">
      <c r="A107" s="29" t="s">
        <v>253</v>
      </c>
      <c r="B107" t="s">
        <v>113</v>
      </c>
      <c r="C107">
        <v>0.61</v>
      </c>
      <c r="D107">
        <v>5.2226027397260202</v>
      </c>
      <c r="E107" t="s">
        <v>175</v>
      </c>
      <c r="F107">
        <v>116.8</v>
      </c>
      <c r="G107">
        <v>1.1599999999999999</v>
      </c>
      <c r="H107">
        <v>0.89</v>
      </c>
      <c r="I107">
        <v>1161.26831577452</v>
      </c>
      <c r="J107">
        <v>1198.8934092056199</v>
      </c>
    </row>
    <row r="108" spans="1:10">
      <c r="A108" s="29" t="s">
        <v>254</v>
      </c>
      <c r="B108" t="s">
        <v>113</v>
      </c>
      <c r="C108">
        <v>0.81</v>
      </c>
      <c r="D108">
        <v>6.3084112149532698</v>
      </c>
      <c r="E108" t="s">
        <v>114</v>
      </c>
      <c r="F108">
        <v>128.4</v>
      </c>
      <c r="G108">
        <v>1.1599999999999999</v>
      </c>
      <c r="H108">
        <v>1</v>
      </c>
      <c r="I108">
        <v>1542.01202586453</v>
      </c>
      <c r="J108">
        <v>1788.73395000286</v>
      </c>
    </row>
    <row r="109" spans="1:10">
      <c r="A109" s="29" t="s">
        <v>255</v>
      </c>
      <c r="B109" t="s">
        <v>113</v>
      </c>
      <c r="C109">
        <v>3.08</v>
      </c>
      <c r="D109">
        <v>24.290220820189202</v>
      </c>
      <c r="E109" t="s">
        <v>114</v>
      </c>
      <c r="F109">
        <v>126.8</v>
      </c>
      <c r="G109">
        <v>1.1599999999999999</v>
      </c>
      <c r="H109">
        <v>1.7</v>
      </c>
      <c r="I109">
        <v>5863.4531353861403</v>
      </c>
      <c r="J109">
        <v>11562.729582981399</v>
      </c>
    </row>
    <row r="110" spans="1:10">
      <c r="A110" s="29" t="s">
        <v>256</v>
      </c>
      <c r="B110" t="s">
        <v>113</v>
      </c>
      <c r="C110">
        <v>5.63</v>
      </c>
      <c r="D110">
        <v>59.185282522995998</v>
      </c>
      <c r="E110" t="s">
        <v>114</v>
      </c>
      <c r="F110">
        <v>95.125</v>
      </c>
      <c r="G110">
        <v>1.41</v>
      </c>
      <c r="H110">
        <v>1</v>
      </c>
      <c r="I110">
        <v>10717.935439033699</v>
      </c>
      <c r="J110">
        <v>15112.2889690376</v>
      </c>
    </row>
    <row r="111" spans="1:10">
      <c r="A111" s="29" t="s">
        <v>257</v>
      </c>
      <c r="B111" t="s">
        <v>113</v>
      </c>
      <c r="C111">
        <v>2.4</v>
      </c>
      <c r="D111">
        <v>18.1680545041635</v>
      </c>
      <c r="E111" t="s">
        <v>114</v>
      </c>
      <c r="F111">
        <v>132.1</v>
      </c>
      <c r="G111">
        <v>1.1599999999999999</v>
      </c>
      <c r="H111">
        <v>5.39</v>
      </c>
      <c r="I111">
        <v>4568.92452108011</v>
      </c>
      <c r="J111">
        <v>28566.743675601199</v>
      </c>
    </row>
    <row r="112" spans="1:10">
      <c r="A112" s="29" t="s">
        <v>258</v>
      </c>
      <c r="B112" t="s">
        <v>135</v>
      </c>
      <c r="C112">
        <v>0.97</v>
      </c>
      <c r="D112">
        <v>10.7777777777777</v>
      </c>
      <c r="E112" t="s">
        <v>143</v>
      </c>
      <c r="F112">
        <v>90</v>
      </c>
      <c r="I112">
        <v>1607.12871149733</v>
      </c>
    </row>
    <row r="113" spans="1:10">
      <c r="A113" s="29" t="s">
        <v>259</v>
      </c>
      <c r="B113" t="s">
        <v>135</v>
      </c>
      <c r="C113">
        <v>2.04</v>
      </c>
      <c r="D113">
        <v>22.6666666666666</v>
      </c>
      <c r="E113" t="s">
        <v>143</v>
      </c>
      <c r="F113">
        <v>90</v>
      </c>
      <c r="G113">
        <v>1.39</v>
      </c>
      <c r="H113">
        <v>1.27</v>
      </c>
      <c r="I113">
        <v>3379.9407953139898</v>
      </c>
      <c r="J113">
        <v>5966.6094859677796</v>
      </c>
    </row>
    <row r="114" spans="1:10">
      <c r="A114" s="29" t="s">
        <v>260</v>
      </c>
      <c r="B114" t="s">
        <v>159</v>
      </c>
      <c r="C114">
        <v>5.63</v>
      </c>
      <c r="D114">
        <v>112.6</v>
      </c>
      <c r="E114" t="s">
        <v>170</v>
      </c>
      <c r="F114">
        <v>50</v>
      </c>
      <c r="G114">
        <v>1.19</v>
      </c>
      <c r="H114">
        <v>4.6864999999999997</v>
      </c>
      <c r="I114">
        <v>11576.040971724</v>
      </c>
      <c r="J114">
        <v>64558.828056641702</v>
      </c>
    </row>
    <row r="115" spans="1:10">
      <c r="A115" s="29" t="s">
        <v>261</v>
      </c>
      <c r="B115" t="s">
        <v>180</v>
      </c>
      <c r="C115">
        <v>41.8</v>
      </c>
      <c r="D115">
        <v>2090</v>
      </c>
      <c r="F115">
        <v>20</v>
      </c>
      <c r="G115">
        <v>1.32</v>
      </c>
      <c r="H115">
        <v>1.35</v>
      </c>
      <c r="I115">
        <v>41800</v>
      </c>
      <c r="J115">
        <v>74487.600000000006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tabSelected="1" workbookViewId="0">
      <selection activeCell="H16" sqref="H16"/>
    </sheetView>
  </sheetViews>
  <sheetFormatPr baseColWidth="10" defaultRowHeight="15" x14ac:dyDescent="0"/>
  <cols>
    <col min="3" max="4" width="6.1640625" customWidth="1"/>
    <col min="5" max="5" width="22.6640625" customWidth="1"/>
  </cols>
  <sheetData>
    <row r="1" spans="1:9">
      <c r="B1" s="29" t="s">
        <v>279</v>
      </c>
      <c r="C1" t="s">
        <v>558</v>
      </c>
      <c r="D1" t="s">
        <v>559</v>
      </c>
      <c r="E1" s="58" t="s">
        <v>103</v>
      </c>
      <c r="H1" s="111" t="s">
        <v>562</v>
      </c>
      <c r="I1" s="111" t="s">
        <v>561</v>
      </c>
    </row>
    <row r="2" spans="1:9">
      <c r="A2">
        <v>0</v>
      </c>
      <c r="B2" s="29" t="s">
        <v>46</v>
      </c>
      <c r="C2">
        <v>0.41768999999999901</v>
      </c>
      <c r="D2">
        <v>117571</v>
      </c>
      <c r="E2" s="58">
        <v>49108.230989999996</v>
      </c>
      <c r="F2" t="s">
        <v>46</v>
      </c>
      <c r="G2">
        <v>349.49586762958978</v>
      </c>
      <c r="H2" s="111">
        <f>E2-G2</f>
        <v>48758.73512237041</v>
      </c>
      <c r="I2" s="111">
        <f>MIN(E2,G2)/MAX(E2,G2)</f>
        <v>7.1168490614283847E-3</v>
      </c>
    </row>
    <row r="3" spans="1:9">
      <c r="A3">
        <v>1</v>
      </c>
      <c r="B3" s="29" t="s">
        <v>47</v>
      </c>
      <c r="C3">
        <v>2.4840000000000001E-2</v>
      </c>
      <c r="D3">
        <v>9400</v>
      </c>
      <c r="E3" s="58">
        <v>233.49600000000001</v>
      </c>
      <c r="F3" t="s">
        <v>47</v>
      </c>
      <c r="G3">
        <v>141.63439849624061</v>
      </c>
      <c r="H3" s="111">
        <f t="shared" ref="H3:H8" si="0">E3-G3</f>
        <v>91.861601503759402</v>
      </c>
      <c r="I3" s="111">
        <f t="shared" ref="I3:I8" si="1">MIN(E3,G3)/MAX(E3,G3)</f>
        <v>0.60658169089081015</v>
      </c>
    </row>
    <row r="4" spans="1:9">
      <c r="A4">
        <v>2</v>
      </c>
      <c r="B4" s="29" t="s">
        <v>48</v>
      </c>
      <c r="C4">
        <v>9.486E-2</v>
      </c>
      <c r="D4">
        <v>76717</v>
      </c>
      <c r="E4" s="58">
        <v>7277.3746199999996</v>
      </c>
      <c r="F4" t="s">
        <v>48</v>
      </c>
      <c r="G4">
        <v>14196.938740498699</v>
      </c>
      <c r="H4" s="111">
        <f t="shared" si="0"/>
        <v>-6919.5641204986996</v>
      </c>
      <c r="I4" s="111">
        <f t="shared" si="1"/>
        <v>0.51260167794063227</v>
      </c>
    </row>
    <row r="5" spans="1:9">
      <c r="A5">
        <v>3</v>
      </c>
      <c r="B5" s="29" t="s">
        <v>49</v>
      </c>
      <c r="C5">
        <v>7.9490159999999997E-3</v>
      </c>
      <c r="D5">
        <v>876802</v>
      </c>
      <c r="E5" s="58">
        <v>6969.7131268319999</v>
      </c>
      <c r="F5" t="s">
        <v>49</v>
      </c>
      <c r="G5">
        <v>14557.319</v>
      </c>
      <c r="H5" s="111">
        <f t="shared" si="0"/>
        <v>-7587.6058731679996</v>
      </c>
      <c r="I5" s="111">
        <f t="shared" si="1"/>
        <v>0.47877724784570569</v>
      </c>
    </row>
    <row r="6" spans="1:9">
      <c r="A6">
        <v>4</v>
      </c>
      <c r="B6" s="29" t="s">
        <v>50</v>
      </c>
      <c r="C6">
        <v>1.60389E-3</v>
      </c>
      <c r="D6">
        <v>12638070</v>
      </c>
      <c r="E6" s="58">
        <v>20270.074092300001</v>
      </c>
      <c r="F6" t="s">
        <v>50</v>
      </c>
      <c r="G6">
        <v>119486.655</v>
      </c>
      <c r="H6" s="111">
        <f t="shared" si="0"/>
        <v>-99216.580907700001</v>
      </c>
      <c r="I6" s="111">
        <f>MIN(E6,G6)/MAX(E6,G6)</f>
        <v>0.16964299563244115</v>
      </c>
    </row>
    <row r="7" spans="1:9">
      <c r="A7">
        <v>5</v>
      </c>
      <c r="B7" s="29" t="s">
        <v>52</v>
      </c>
      <c r="C7">
        <v>1.4999999999999999E-2</v>
      </c>
      <c r="D7">
        <v>2101777</v>
      </c>
      <c r="E7" s="58">
        <v>31526.654999999999</v>
      </c>
      <c r="F7" t="s">
        <v>560</v>
      </c>
      <c r="G7">
        <v>29292.388465919994</v>
      </c>
      <c r="H7" s="111">
        <f t="shared" si="0"/>
        <v>2234.2665340800049</v>
      </c>
      <c r="I7" s="111">
        <f t="shared" si="1"/>
        <v>0.92913087246077941</v>
      </c>
    </row>
    <row r="8" spans="1:9">
      <c r="F8" t="s">
        <v>51</v>
      </c>
      <c r="G8">
        <v>425000.03384006489</v>
      </c>
      <c r="H8" s="111">
        <f t="shared" si="0"/>
        <v>-425000.03384006489</v>
      </c>
      <c r="I8" s="111">
        <f t="shared" si="1"/>
        <v>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5"/>
  <sheetViews>
    <sheetView topLeftCell="J3" workbookViewId="0">
      <selection activeCell="U4" sqref="U4"/>
    </sheetView>
  </sheetViews>
  <sheetFormatPr baseColWidth="10" defaultRowHeight="15" x14ac:dyDescent="0"/>
  <cols>
    <col min="1" max="1" width="10.83203125" style="29"/>
    <col min="2" max="2" width="26.6640625" customWidth="1"/>
    <col min="3" max="3" width="17.1640625" customWidth="1"/>
    <col min="4" max="4" width="27.33203125" customWidth="1"/>
    <col min="5" max="5" width="25" customWidth="1"/>
    <col min="8" max="8" width="2.83203125" customWidth="1"/>
    <col min="10" max="10" width="3.6640625" customWidth="1"/>
    <col min="13" max="13" width="10.83203125" style="29"/>
    <col min="14" max="14" width="4" customWidth="1"/>
    <col min="15" max="15" width="17.33203125" customWidth="1"/>
    <col min="16" max="16" width="35.33203125" customWidth="1"/>
    <col min="17" max="17" width="45.83203125" style="29" customWidth="1"/>
    <col min="18" max="18" width="12.6640625" style="29" customWidth="1"/>
    <col min="19" max="19" width="5.83203125" style="29" customWidth="1"/>
    <col min="20" max="20" width="18.33203125" style="29" customWidth="1"/>
    <col min="21" max="21" width="5.83203125" style="29" customWidth="1"/>
  </cols>
  <sheetData>
    <row r="1" spans="1:22" s="29" customFormat="1">
      <c r="A1" s="29" t="s">
        <v>61</v>
      </c>
      <c r="B1" s="29" t="s">
        <v>62</v>
      </c>
      <c r="C1" s="29" t="s">
        <v>63</v>
      </c>
      <c r="D1" s="29" t="s">
        <v>107</v>
      </c>
      <c r="E1" s="29" t="s">
        <v>103</v>
      </c>
      <c r="Q1" s="29" t="s">
        <v>108</v>
      </c>
      <c r="R1" s="29" t="s">
        <v>283</v>
      </c>
      <c r="T1" s="29" t="s">
        <v>283</v>
      </c>
      <c r="V1" s="29">
        <v>0</v>
      </c>
    </row>
    <row r="2" spans="1:22">
      <c r="A2" s="29" t="s">
        <v>25</v>
      </c>
      <c r="B2">
        <v>21900</v>
      </c>
      <c r="C2">
        <v>42700</v>
      </c>
      <c r="D2">
        <v>458</v>
      </c>
      <c r="E2">
        <v>892.99543378995395</v>
      </c>
      <c r="G2" s="35"/>
      <c r="H2" s="36"/>
      <c r="I2" s="36"/>
      <c r="J2" s="36"/>
      <c r="K2" s="37"/>
      <c r="O2" s="56"/>
      <c r="P2" s="47"/>
      <c r="Q2" s="48" t="s">
        <v>112</v>
      </c>
      <c r="S2" s="64"/>
      <c r="U2" s="64"/>
    </row>
    <row r="3" spans="1:22">
      <c r="A3" s="29" t="s">
        <v>65</v>
      </c>
      <c r="B3">
        <v>42500</v>
      </c>
      <c r="C3">
        <v>71900</v>
      </c>
      <c r="D3">
        <v>385</v>
      </c>
      <c r="E3">
        <v>651.32941176470501</v>
      </c>
      <c r="G3" s="33" t="s">
        <v>104</v>
      </c>
      <c r="H3" s="38" t="s">
        <v>105</v>
      </c>
      <c r="I3" s="32" t="s">
        <v>106</v>
      </c>
      <c r="J3" s="38" t="s">
        <v>18</v>
      </c>
      <c r="K3" s="34" t="s">
        <v>64</v>
      </c>
      <c r="O3" s="56"/>
      <c r="P3" s="47"/>
      <c r="Q3" s="48" t="s">
        <v>115</v>
      </c>
      <c r="S3" s="64"/>
      <c r="U3" s="64"/>
    </row>
    <row r="4" spans="1:22">
      <c r="A4" s="29" t="s">
        <v>66</v>
      </c>
      <c r="B4">
        <v>2400</v>
      </c>
      <c r="C4">
        <v>2200</v>
      </c>
      <c r="D4">
        <v>71</v>
      </c>
      <c r="E4">
        <v>65.0833333333333</v>
      </c>
      <c r="G4" s="39"/>
      <c r="H4" s="40"/>
      <c r="I4" s="40"/>
      <c r="J4" s="40"/>
      <c r="K4" s="41"/>
      <c r="O4" s="56"/>
      <c r="P4" s="47"/>
      <c r="Q4" s="48" t="s">
        <v>117</v>
      </c>
      <c r="S4" s="45"/>
      <c r="U4" s="62"/>
    </row>
    <row r="5" spans="1:22">
      <c r="A5" s="29" t="s">
        <v>21</v>
      </c>
      <c r="B5">
        <v>27500</v>
      </c>
      <c r="C5">
        <v>51800</v>
      </c>
      <c r="D5">
        <v>465</v>
      </c>
      <c r="E5">
        <v>875.89090909090896</v>
      </c>
      <c r="O5" s="56"/>
      <c r="P5" s="47"/>
      <c r="Q5" s="48" t="s">
        <v>118</v>
      </c>
      <c r="R5" s="29" t="s">
        <v>68</v>
      </c>
      <c r="S5" s="62"/>
      <c r="T5" s="29" t="s">
        <v>68</v>
      </c>
      <c r="U5" s="62"/>
      <c r="V5" t="s">
        <v>68</v>
      </c>
    </row>
    <row r="6" spans="1:22">
      <c r="A6" s="29" t="s">
        <v>67</v>
      </c>
      <c r="B6">
        <v>37600</v>
      </c>
      <c r="C6">
        <v>109400</v>
      </c>
      <c r="D6">
        <v>758</v>
      </c>
      <c r="E6">
        <v>2205.4574468085102</v>
      </c>
      <c r="O6" s="56"/>
      <c r="P6" s="47"/>
      <c r="Q6" s="48" t="s">
        <v>120</v>
      </c>
      <c r="R6" s="29" t="s">
        <v>68</v>
      </c>
      <c r="S6" s="62"/>
      <c r="T6" s="29" t="s">
        <v>68</v>
      </c>
      <c r="U6" s="62"/>
      <c r="V6" t="s">
        <v>68</v>
      </c>
    </row>
    <row r="7" spans="1:22">
      <c r="A7" s="29" t="s">
        <v>68</v>
      </c>
      <c r="B7">
        <v>3698</v>
      </c>
      <c r="C7">
        <v>121537.393669999</v>
      </c>
      <c r="D7">
        <v>92</v>
      </c>
      <c r="E7">
        <v>755.91131812060496</v>
      </c>
      <c r="O7" s="56"/>
      <c r="P7" s="48" t="s">
        <v>68</v>
      </c>
      <c r="Q7" s="48" t="s">
        <v>122</v>
      </c>
      <c r="R7" s="29" t="s">
        <v>68</v>
      </c>
      <c r="S7" s="62"/>
      <c r="T7" s="29" t="s">
        <v>68</v>
      </c>
      <c r="U7" s="62"/>
      <c r="V7" t="s">
        <v>68</v>
      </c>
    </row>
    <row r="8" spans="1:22">
      <c r="A8" s="29" t="s">
        <v>69</v>
      </c>
      <c r="B8">
        <v>73</v>
      </c>
      <c r="C8">
        <v>774.92392999999902</v>
      </c>
      <c r="D8">
        <v>1</v>
      </c>
      <c r="E8" s="58">
        <v>2.65384907534246</v>
      </c>
      <c r="O8" s="56"/>
      <c r="P8" s="47"/>
      <c r="Q8" s="48" t="s">
        <v>124</v>
      </c>
      <c r="R8" s="29" t="s">
        <v>68</v>
      </c>
      <c r="S8" s="62"/>
      <c r="T8" s="29" t="s">
        <v>68</v>
      </c>
      <c r="U8" s="62"/>
      <c r="V8" t="s">
        <v>68</v>
      </c>
    </row>
    <row r="9" spans="1:22">
      <c r="A9" s="29" t="s">
        <v>70</v>
      </c>
      <c r="B9">
        <v>8452</v>
      </c>
      <c r="C9">
        <v>79551.50808</v>
      </c>
      <c r="D9">
        <v>8205</v>
      </c>
      <c r="E9">
        <v>19306.6766385589</v>
      </c>
      <c r="O9" s="56"/>
      <c r="P9" s="49"/>
      <c r="Q9" s="50" t="s">
        <v>125</v>
      </c>
      <c r="R9" s="29" t="s">
        <v>69</v>
      </c>
      <c r="S9" s="62"/>
      <c r="T9" s="29" t="s">
        <v>69</v>
      </c>
      <c r="U9" s="62"/>
      <c r="V9" t="s">
        <v>69</v>
      </c>
    </row>
    <row r="10" spans="1:22">
      <c r="A10" s="29" t="s">
        <v>71</v>
      </c>
      <c r="B10">
        <v>1376</v>
      </c>
      <c r="C10">
        <v>17002.029439999998</v>
      </c>
      <c r="D10">
        <v>22</v>
      </c>
      <c r="E10">
        <v>67.958693255813898</v>
      </c>
      <c r="O10" s="56"/>
      <c r="P10" s="50" t="s">
        <v>69</v>
      </c>
      <c r="Q10" s="50" t="s">
        <v>127</v>
      </c>
      <c r="R10" s="29" t="s">
        <v>69</v>
      </c>
      <c r="S10" s="62"/>
      <c r="T10" s="29" t="s">
        <v>69</v>
      </c>
      <c r="U10" s="62"/>
      <c r="V10" t="s">
        <v>69</v>
      </c>
    </row>
    <row r="11" spans="1:22">
      <c r="A11" s="29" t="s">
        <v>72</v>
      </c>
      <c r="B11">
        <v>2611</v>
      </c>
      <c r="C11">
        <v>51978.325739999898</v>
      </c>
      <c r="D11">
        <v>2553</v>
      </c>
      <c r="E11">
        <v>12705.9235555553</v>
      </c>
      <c r="O11" s="56"/>
      <c r="P11" s="47"/>
      <c r="Q11" s="48" t="s">
        <v>129</v>
      </c>
      <c r="R11" s="29" t="s">
        <v>79</v>
      </c>
      <c r="S11" s="62"/>
      <c r="T11" s="29" t="s">
        <v>79</v>
      </c>
      <c r="U11" s="62"/>
      <c r="V11" t="s">
        <v>79</v>
      </c>
    </row>
    <row r="12" spans="1:22">
      <c r="A12" s="29" t="s">
        <v>73</v>
      </c>
      <c r="B12">
        <v>4122</v>
      </c>
      <c r="C12">
        <v>31739.914139999899</v>
      </c>
      <c r="D12">
        <v>115</v>
      </c>
      <c r="E12">
        <v>221.37858600800499</v>
      </c>
      <c r="O12" s="56"/>
      <c r="P12" s="48" t="s">
        <v>79</v>
      </c>
      <c r="Q12" s="48" t="s">
        <v>131</v>
      </c>
      <c r="R12" s="29" t="s">
        <v>79</v>
      </c>
      <c r="S12" s="62"/>
      <c r="T12" s="29" t="s">
        <v>79</v>
      </c>
      <c r="U12" s="62"/>
      <c r="V12" t="s">
        <v>79</v>
      </c>
    </row>
    <row r="13" spans="1:22">
      <c r="A13" s="29" t="s">
        <v>74</v>
      </c>
      <c r="B13">
        <v>427</v>
      </c>
      <c r="C13">
        <v>6398.9095499999903</v>
      </c>
      <c r="D13">
        <v>5</v>
      </c>
      <c r="E13">
        <v>18.732170813817302</v>
      </c>
      <c r="Q13" s="29" t="s">
        <v>132</v>
      </c>
    </row>
    <row r="14" spans="1:22">
      <c r="A14" s="29" t="s">
        <v>75</v>
      </c>
      <c r="B14">
        <v>184</v>
      </c>
      <c r="C14">
        <v>5402.4213099999997</v>
      </c>
      <c r="D14">
        <v>32</v>
      </c>
      <c r="E14" s="13">
        <v>234.88788304347801</v>
      </c>
      <c r="Q14" s="55" t="s">
        <v>134</v>
      </c>
    </row>
    <row r="15" spans="1:22">
      <c r="A15" s="29" t="s">
        <v>76</v>
      </c>
      <c r="B15">
        <v>138</v>
      </c>
      <c r="C15">
        <v>1877.2339299999901</v>
      </c>
      <c r="D15">
        <v>433</v>
      </c>
      <c r="E15">
        <v>1472.5403834963699</v>
      </c>
      <c r="Q15" s="29" t="s">
        <v>137</v>
      </c>
    </row>
    <row r="16" spans="1:22">
      <c r="A16" s="29" t="s">
        <v>76</v>
      </c>
      <c r="B16">
        <v>138</v>
      </c>
      <c r="C16">
        <v>1877.2339299999901</v>
      </c>
      <c r="D16">
        <v>24</v>
      </c>
      <c r="E16">
        <v>81.618866521739093</v>
      </c>
      <c r="Q16" s="55" t="s">
        <v>139</v>
      </c>
      <c r="R16" s="29" t="s">
        <v>80</v>
      </c>
      <c r="S16" s="62"/>
      <c r="T16" s="29" t="s">
        <v>80</v>
      </c>
      <c r="U16" s="62"/>
      <c r="V16" t="s">
        <v>80</v>
      </c>
    </row>
    <row r="17" spans="1:22">
      <c r="A17" s="29" t="s">
        <v>77</v>
      </c>
      <c r="B17">
        <v>1437</v>
      </c>
      <c r="C17">
        <v>12462.7168599999</v>
      </c>
      <c r="D17">
        <v>1603</v>
      </c>
      <c r="E17">
        <v>3475.59762118649</v>
      </c>
      <c r="Q17" s="55" t="s">
        <v>140</v>
      </c>
      <c r="R17" s="29" t="s">
        <v>80</v>
      </c>
      <c r="S17" s="62"/>
      <c r="T17" s="29" t="s">
        <v>80</v>
      </c>
      <c r="U17" s="62"/>
      <c r="V17" t="s">
        <v>80</v>
      </c>
    </row>
    <row r="18" spans="1:22">
      <c r="A18" s="29" t="s">
        <v>78</v>
      </c>
      <c r="B18">
        <v>275</v>
      </c>
      <c r="C18">
        <v>1738.3428699999999</v>
      </c>
      <c r="D18">
        <v>256</v>
      </c>
      <c r="E18">
        <v>404.5597952</v>
      </c>
      <c r="Q18" s="55" t="s">
        <v>141</v>
      </c>
      <c r="R18" s="29" t="s">
        <v>80</v>
      </c>
      <c r="S18" s="62"/>
      <c r="T18" s="29" t="s">
        <v>80</v>
      </c>
      <c r="U18" s="62"/>
      <c r="V18" t="s">
        <v>80</v>
      </c>
    </row>
    <row r="19" spans="1:22">
      <c r="A19" s="29" t="s">
        <v>79</v>
      </c>
      <c r="B19">
        <v>101</v>
      </c>
      <c r="C19">
        <v>159</v>
      </c>
      <c r="D19">
        <v>118</v>
      </c>
      <c r="E19">
        <v>185.76237623762299</v>
      </c>
      <c r="M19" s="54" t="s">
        <v>46</v>
      </c>
      <c r="N19" s="66"/>
      <c r="O19" s="66"/>
      <c r="P19" s="66"/>
      <c r="Q19" s="54" t="s">
        <v>142</v>
      </c>
    </row>
    <row r="20" spans="1:22">
      <c r="A20" s="29" t="s">
        <v>80</v>
      </c>
      <c r="B20">
        <v>749</v>
      </c>
      <c r="C20">
        <v>5171</v>
      </c>
      <c r="D20">
        <v>749</v>
      </c>
      <c r="E20">
        <v>5171</v>
      </c>
      <c r="O20" s="56"/>
      <c r="P20" s="47"/>
      <c r="Q20" s="48" t="s">
        <v>144</v>
      </c>
      <c r="R20" s="29" t="s">
        <v>81</v>
      </c>
      <c r="S20" s="62"/>
      <c r="T20" s="29" t="s">
        <v>81</v>
      </c>
      <c r="U20" s="62"/>
      <c r="V20" t="s">
        <v>81</v>
      </c>
    </row>
    <row r="21" spans="1:22">
      <c r="A21" s="29" t="s">
        <v>81</v>
      </c>
      <c r="B21">
        <v>142</v>
      </c>
      <c r="C21">
        <v>3016</v>
      </c>
      <c r="D21">
        <v>159</v>
      </c>
      <c r="E21">
        <v>3377.0704225352101</v>
      </c>
      <c r="O21" s="56"/>
      <c r="P21" s="48" t="s">
        <v>81</v>
      </c>
      <c r="Q21" s="48" t="s">
        <v>145</v>
      </c>
      <c r="R21" s="29" t="s">
        <v>81</v>
      </c>
      <c r="S21" s="62"/>
      <c r="T21" s="29" t="s">
        <v>81</v>
      </c>
      <c r="U21" s="62"/>
      <c r="V21" t="s">
        <v>81</v>
      </c>
    </row>
    <row r="22" spans="1:22">
      <c r="A22" s="29" t="s">
        <v>82</v>
      </c>
      <c r="B22">
        <v>277</v>
      </c>
      <c r="C22">
        <v>1400</v>
      </c>
      <c r="D22">
        <v>334</v>
      </c>
      <c r="E22">
        <v>1688.0866425992699</v>
      </c>
      <c r="O22" s="56"/>
      <c r="P22" s="49"/>
      <c r="Q22" s="50" t="s">
        <v>146</v>
      </c>
      <c r="R22" s="29" t="s">
        <v>70</v>
      </c>
      <c r="S22" s="62"/>
      <c r="T22" s="29" t="s">
        <v>70</v>
      </c>
      <c r="U22" s="62"/>
      <c r="V22" t="s">
        <v>70</v>
      </c>
    </row>
    <row r="23" spans="1:22">
      <c r="A23" s="29" t="s">
        <v>83</v>
      </c>
      <c r="B23">
        <v>235</v>
      </c>
      <c r="C23">
        <v>2803</v>
      </c>
      <c r="D23">
        <v>310</v>
      </c>
      <c r="E23">
        <v>3697.5744680850999</v>
      </c>
      <c r="O23" s="56"/>
      <c r="P23" s="50" t="s">
        <v>70</v>
      </c>
      <c r="Q23" s="50" t="s">
        <v>147</v>
      </c>
      <c r="R23" s="29" t="s">
        <v>70</v>
      </c>
      <c r="S23" s="62"/>
      <c r="T23" s="29" t="s">
        <v>70</v>
      </c>
      <c r="U23" s="62"/>
      <c r="V23" t="s">
        <v>70</v>
      </c>
    </row>
    <row r="24" spans="1:22">
      <c r="A24" s="29" t="s">
        <v>84</v>
      </c>
      <c r="B24">
        <v>345</v>
      </c>
      <c r="C24">
        <v>6253</v>
      </c>
      <c r="D24">
        <v>272</v>
      </c>
      <c r="E24">
        <v>4929.9014492753604</v>
      </c>
      <c r="O24" s="56"/>
      <c r="P24" s="49"/>
      <c r="Q24" s="50" t="s">
        <v>148</v>
      </c>
      <c r="R24" s="29" t="s">
        <v>70</v>
      </c>
      <c r="S24" s="62"/>
      <c r="T24" s="29" t="s">
        <v>70</v>
      </c>
      <c r="U24" s="62"/>
      <c r="V24" t="s">
        <v>70</v>
      </c>
    </row>
    <row r="25" spans="1:22">
      <c r="A25" s="29" t="s">
        <v>85</v>
      </c>
      <c r="B25">
        <v>69</v>
      </c>
      <c r="C25">
        <v>597</v>
      </c>
      <c r="D25">
        <v>72</v>
      </c>
      <c r="E25">
        <v>622.95652173913004</v>
      </c>
      <c r="P25" s="47"/>
      <c r="Q25" s="48" t="s">
        <v>149</v>
      </c>
      <c r="R25" s="29" t="s">
        <v>82</v>
      </c>
      <c r="S25" s="62"/>
      <c r="T25" s="29" t="s">
        <v>82</v>
      </c>
      <c r="U25" s="62"/>
      <c r="V25" t="s">
        <v>82</v>
      </c>
    </row>
    <row r="26" spans="1:22">
      <c r="A26" s="29" t="s">
        <v>86</v>
      </c>
      <c r="B26">
        <v>2</v>
      </c>
      <c r="C26">
        <v>20</v>
      </c>
      <c r="D26">
        <v>8</v>
      </c>
      <c r="E26">
        <v>80</v>
      </c>
      <c r="O26" s="56"/>
      <c r="P26" s="48" t="s">
        <v>82</v>
      </c>
      <c r="Q26" s="48" t="s">
        <v>150</v>
      </c>
      <c r="R26" s="29" t="s">
        <v>82</v>
      </c>
      <c r="S26" s="62"/>
      <c r="T26" s="29" t="s">
        <v>82</v>
      </c>
      <c r="U26" s="62"/>
      <c r="V26" t="s">
        <v>82</v>
      </c>
    </row>
    <row r="27" spans="1:22">
      <c r="A27" s="29" t="s">
        <v>87</v>
      </c>
      <c r="B27">
        <v>1085</v>
      </c>
      <c r="C27">
        <v>8370</v>
      </c>
      <c r="D27">
        <v>1301</v>
      </c>
      <c r="E27">
        <v>10036.285714285699</v>
      </c>
      <c r="O27" s="56"/>
      <c r="P27" s="51" t="s">
        <v>83</v>
      </c>
      <c r="Q27" s="51" t="s">
        <v>152</v>
      </c>
      <c r="R27" s="29" t="s">
        <v>83</v>
      </c>
      <c r="S27" s="62"/>
      <c r="T27" s="29" t="s">
        <v>83</v>
      </c>
      <c r="U27" s="62"/>
      <c r="V27" t="s">
        <v>83</v>
      </c>
    </row>
    <row r="28" spans="1:22">
      <c r="A28" s="29" t="s">
        <v>88</v>
      </c>
      <c r="B28">
        <v>61</v>
      </c>
      <c r="C28">
        <v>1052</v>
      </c>
      <c r="D28">
        <v>104</v>
      </c>
      <c r="E28">
        <v>1793.5737704917999</v>
      </c>
      <c r="O28" s="56"/>
      <c r="P28" s="52"/>
      <c r="Q28" s="51" t="s">
        <v>154</v>
      </c>
      <c r="R28" s="29" t="s">
        <v>83</v>
      </c>
      <c r="S28" s="62"/>
      <c r="T28" s="29" t="s">
        <v>83</v>
      </c>
      <c r="U28" s="62"/>
      <c r="V28" t="s">
        <v>83</v>
      </c>
    </row>
    <row r="29" spans="1:22">
      <c r="A29" s="29" t="s">
        <v>89</v>
      </c>
      <c r="B29">
        <v>249</v>
      </c>
      <c r="C29">
        <v>6028</v>
      </c>
      <c r="D29">
        <v>238</v>
      </c>
      <c r="E29">
        <v>5761.7028112449798</v>
      </c>
      <c r="Q29" s="54" t="s">
        <v>155</v>
      </c>
    </row>
    <row r="30" spans="1:22">
      <c r="A30" s="29" t="s">
        <v>90</v>
      </c>
      <c r="B30">
        <v>428</v>
      </c>
      <c r="C30">
        <v>2231</v>
      </c>
      <c r="D30">
        <v>312</v>
      </c>
      <c r="E30">
        <v>1626.3364485981299</v>
      </c>
      <c r="Q30" s="54" t="s">
        <v>158</v>
      </c>
    </row>
    <row r="31" spans="1:22">
      <c r="A31" s="29" t="s">
        <v>91</v>
      </c>
      <c r="B31">
        <v>320</v>
      </c>
      <c r="C31">
        <v>10115</v>
      </c>
      <c r="D31">
        <v>370</v>
      </c>
      <c r="E31">
        <v>11695.46875</v>
      </c>
      <c r="Q31" s="29" t="s">
        <v>161</v>
      </c>
    </row>
    <row r="32" spans="1:22">
      <c r="A32" s="29" t="s">
        <v>92</v>
      </c>
      <c r="B32">
        <v>24</v>
      </c>
      <c r="C32">
        <v>227</v>
      </c>
      <c r="D32">
        <v>55</v>
      </c>
      <c r="E32">
        <v>520.20833333333303</v>
      </c>
      <c r="Q32" s="29" t="s">
        <v>162</v>
      </c>
    </row>
    <row r="33" spans="1:22">
      <c r="A33" s="29" t="s">
        <v>93</v>
      </c>
      <c r="B33">
        <v>45</v>
      </c>
      <c r="C33">
        <v>591</v>
      </c>
      <c r="D33">
        <v>69</v>
      </c>
      <c r="E33">
        <v>906.19999999999902</v>
      </c>
      <c r="Q33" s="29" t="s">
        <v>164</v>
      </c>
    </row>
    <row r="34" spans="1:22">
      <c r="A34" s="29" t="s">
        <v>94</v>
      </c>
      <c r="B34">
        <v>313</v>
      </c>
      <c r="C34">
        <v>4492</v>
      </c>
      <c r="D34">
        <v>412</v>
      </c>
      <c r="E34">
        <v>5912.79233226837</v>
      </c>
      <c r="O34" s="56"/>
      <c r="P34" s="51" t="s">
        <v>85</v>
      </c>
      <c r="Q34" s="51" t="s">
        <v>165</v>
      </c>
      <c r="R34" s="29" t="s">
        <v>85</v>
      </c>
      <c r="S34" s="62"/>
      <c r="T34" s="29" t="s">
        <v>85</v>
      </c>
      <c r="U34" s="62"/>
      <c r="V34" t="s">
        <v>85</v>
      </c>
    </row>
    <row r="35" spans="1:22">
      <c r="A35" s="29" t="s">
        <v>95</v>
      </c>
      <c r="B35">
        <v>118</v>
      </c>
      <c r="C35">
        <v>2245</v>
      </c>
      <c r="D35">
        <v>135</v>
      </c>
      <c r="E35" s="57">
        <v>2568.4322033898302</v>
      </c>
      <c r="O35" s="56"/>
      <c r="P35" s="48" t="s">
        <v>86</v>
      </c>
      <c r="Q35" s="48" t="s">
        <v>167</v>
      </c>
      <c r="R35" s="29" t="s">
        <v>86</v>
      </c>
      <c r="S35" s="62"/>
      <c r="T35" s="29" t="s">
        <v>86</v>
      </c>
      <c r="U35" s="62"/>
      <c r="V35" t="s">
        <v>86</v>
      </c>
    </row>
    <row r="36" spans="1:22">
      <c r="A36" s="29" t="s">
        <v>96</v>
      </c>
      <c r="B36">
        <v>107</v>
      </c>
      <c r="C36">
        <v>2088</v>
      </c>
      <c r="D36">
        <v>149</v>
      </c>
      <c r="E36">
        <v>2907.5887850467202</v>
      </c>
      <c r="Q36" s="54" t="s">
        <v>169</v>
      </c>
    </row>
    <row r="37" spans="1:22">
      <c r="A37" s="29" t="s">
        <v>97</v>
      </c>
      <c r="B37">
        <v>30</v>
      </c>
      <c r="C37">
        <v>512</v>
      </c>
      <c r="D37">
        <v>43</v>
      </c>
      <c r="E37">
        <v>733.86666666666599</v>
      </c>
      <c r="M37" s="65" t="s">
        <v>284</v>
      </c>
      <c r="O37" s="56"/>
      <c r="P37" s="48" t="s">
        <v>71</v>
      </c>
      <c r="Q37" s="48" t="s">
        <v>171</v>
      </c>
      <c r="S37" s="45"/>
      <c r="T37" s="29" t="s">
        <v>284</v>
      </c>
      <c r="U37" s="62"/>
      <c r="V37" t="s">
        <v>284</v>
      </c>
    </row>
    <row r="38" spans="1:22">
      <c r="A38" s="29" t="s">
        <v>98</v>
      </c>
      <c r="B38">
        <v>2741.44496999999</v>
      </c>
      <c r="C38">
        <v>5529523.0690000001</v>
      </c>
      <c r="D38">
        <v>2140200000</v>
      </c>
      <c r="E38">
        <v>4316805699832.7402</v>
      </c>
      <c r="O38" s="56"/>
      <c r="P38" s="47"/>
      <c r="Q38" s="48" t="s">
        <v>173</v>
      </c>
      <c r="S38" s="45"/>
      <c r="T38" s="29" t="s">
        <v>284</v>
      </c>
      <c r="U38" s="62"/>
      <c r="V38" t="s">
        <v>284</v>
      </c>
    </row>
    <row r="39" spans="1:22">
      <c r="A39" s="29" t="s">
        <v>99</v>
      </c>
      <c r="B39">
        <v>14554.4845</v>
      </c>
      <c r="C39">
        <v>30.766248300000001</v>
      </c>
      <c r="D39">
        <v>2320</v>
      </c>
      <c r="E39">
        <v>4.9041720478660702</v>
      </c>
      <c r="Q39" s="29" t="s">
        <v>174</v>
      </c>
    </row>
    <row r="40" spans="1:22">
      <c r="A40" s="29" t="s">
        <v>100</v>
      </c>
      <c r="B40">
        <v>1046780000</v>
      </c>
      <c r="C40">
        <v>611900800000</v>
      </c>
      <c r="D40">
        <v>8781620000</v>
      </c>
      <c r="E40" s="57">
        <v>5133342539307.2002</v>
      </c>
      <c r="Q40" s="54" t="s">
        <v>176</v>
      </c>
    </row>
    <row r="41" spans="1:22">
      <c r="A41" s="29" t="s">
        <v>101</v>
      </c>
      <c r="B41">
        <v>424000000</v>
      </c>
      <c r="C41">
        <v>243496420000</v>
      </c>
      <c r="D41">
        <v>8781620000</v>
      </c>
      <c r="E41">
        <v>5043143942925.4697</v>
      </c>
      <c r="Q41" s="54" t="s">
        <v>177</v>
      </c>
    </row>
    <row r="42" spans="1:22">
      <c r="A42" s="29" t="s">
        <v>102</v>
      </c>
      <c r="B42">
        <v>1523459000</v>
      </c>
      <c r="C42">
        <v>387159780000</v>
      </c>
      <c r="D42">
        <v>8781620000</v>
      </c>
      <c r="E42">
        <v>2231691215348.4902</v>
      </c>
      <c r="O42" s="56"/>
      <c r="P42" s="47"/>
      <c r="Q42" s="48" t="s">
        <v>178</v>
      </c>
      <c r="S42" s="45"/>
      <c r="T42" s="29" t="s">
        <v>285</v>
      </c>
      <c r="U42" s="62"/>
      <c r="V42" t="s">
        <v>285</v>
      </c>
    </row>
    <row r="43" spans="1:22">
      <c r="P43" s="47"/>
      <c r="Q43" s="48" t="s">
        <v>179</v>
      </c>
      <c r="S43" s="64"/>
      <c r="T43" s="29" t="s">
        <v>285</v>
      </c>
      <c r="U43" s="62"/>
      <c r="V43" t="s">
        <v>285</v>
      </c>
    </row>
    <row r="44" spans="1:22">
      <c r="M44" s="65" t="s">
        <v>285</v>
      </c>
      <c r="O44" s="56"/>
      <c r="P44" s="48" t="s">
        <v>87</v>
      </c>
      <c r="Q44" s="48" t="s">
        <v>181</v>
      </c>
      <c r="S44" s="45"/>
      <c r="T44" s="29" t="s">
        <v>285</v>
      </c>
      <c r="U44" s="62"/>
      <c r="V44" t="s">
        <v>285</v>
      </c>
    </row>
    <row r="45" spans="1:22">
      <c r="O45" s="56"/>
      <c r="P45" s="47"/>
      <c r="Q45" s="48" t="s">
        <v>183</v>
      </c>
      <c r="S45" s="45"/>
      <c r="T45" s="29" t="s">
        <v>285</v>
      </c>
      <c r="U45" s="62"/>
      <c r="V45" t="s">
        <v>285</v>
      </c>
    </row>
    <row r="46" spans="1:22">
      <c r="Q46" s="54" t="s">
        <v>184</v>
      </c>
    </row>
    <row r="47" spans="1:22">
      <c r="D47" t="s">
        <v>280</v>
      </c>
      <c r="E47" t="s">
        <v>281</v>
      </c>
      <c r="F47" t="s">
        <v>282</v>
      </c>
      <c r="O47" s="56"/>
      <c r="P47" s="48" t="s">
        <v>72</v>
      </c>
      <c r="Q47" s="48" t="s">
        <v>185</v>
      </c>
      <c r="R47" s="29" t="s">
        <v>72</v>
      </c>
      <c r="S47" s="62"/>
      <c r="T47" s="29" t="s">
        <v>72</v>
      </c>
      <c r="U47" s="62"/>
      <c r="V47" t="s">
        <v>72</v>
      </c>
    </row>
    <row r="48" spans="1:22">
      <c r="D48" s="57">
        <v>1788.73395000286</v>
      </c>
      <c r="E48" s="57">
        <f>SUM(E35,E40)</f>
        <v>5133342541875.6328</v>
      </c>
      <c r="F48" s="57">
        <f>E48/D53</f>
        <v>90010483.617180794</v>
      </c>
      <c r="G48" s="59">
        <v>1</v>
      </c>
      <c r="N48" s="56"/>
      <c r="O48" s="51" t="s">
        <v>101</v>
      </c>
      <c r="P48" s="51" t="s">
        <v>88</v>
      </c>
      <c r="Q48" s="51" t="s">
        <v>186</v>
      </c>
      <c r="R48" s="29" t="s">
        <v>88</v>
      </c>
      <c r="S48" s="62"/>
      <c r="T48" s="29" t="s">
        <v>88</v>
      </c>
      <c r="U48" s="62"/>
      <c r="V48" t="s">
        <v>88</v>
      </c>
    </row>
    <row r="49" spans="4:22">
      <c r="D49" s="57">
        <v>11562.729582981399</v>
      </c>
      <c r="E49" s="57"/>
      <c r="F49" s="57"/>
      <c r="G49" s="57"/>
      <c r="Q49" s="29" t="s">
        <v>187</v>
      </c>
    </row>
    <row r="50" spans="4:22">
      <c r="D50" s="57">
        <v>15112.2889690376</v>
      </c>
      <c r="E50" s="57"/>
      <c r="F50" s="57"/>
      <c r="G50" s="57"/>
      <c r="M50" s="54" t="s">
        <v>52</v>
      </c>
      <c r="N50" s="66"/>
      <c r="O50" s="66"/>
      <c r="P50" s="66"/>
      <c r="Q50" s="54" t="s">
        <v>188</v>
      </c>
    </row>
    <row r="51" spans="4:22">
      <c r="D51" s="57">
        <v>28566.743675601199</v>
      </c>
      <c r="E51" s="57"/>
      <c r="F51" s="57"/>
      <c r="G51" s="57"/>
      <c r="Q51" s="29" t="s">
        <v>190</v>
      </c>
    </row>
    <row r="52" spans="4:22">
      <c r="D52" s="57"/>
      <c r="E52" s="57"/>
      <c r="F52" s="57"/>
      <c r="G52" s="57"/>
      <c r="Q52" s="53" t="s">
        <v>192</v>
      </c>
    </row>
    <row r="53" spans="4:22">
      <c r="D53" s="57">
        <f>SUM(D48:D51)</f>
        <v>57030.496177623063</v>
      </c>
      <c r="E53" s="57"/>
      <c r="F53" s="57"/>
      <c r="G53" s="57"/>
      <c r="Q53" s="53" t="s">
        <v>193</v>
      </c>
    </row>
    <row r="54" spans="4:22">
      <c r="Q54" s="29" t="s">
        <v>195</v>
      </c>
    </row>
    <row r="55" spans="4:22">
      <c r="P55" s="47"/>
      <c r="Q55" s="48" t="s">
        <v>194</v>
      </c>
    </row>
    <row r="56" spans="4:22">
      <c r="O56" s="56"/>
      <c r="P56" s="48" t="s">
        <v>73</v>
      </c>
      <c r="Q56" s="48" t="s">
        <v>196</v>
      </c>
      <c r="R56" s="29" t="s">
        <v>73</v>
      </c>
      <c r="S56" s="62"/>
      <c r="T56" s="29" t="s">
        <v>73</v>
      </c>
      <c r="U56" s="62"/>
      <c r="V56" t="s">
        <v>73</v>
      </c>
    </row>
    <row r="57" spans="4:22">
      <c r="D57" s="58">
        <v>49.687054166746101</v>
      </c>
      <c r="E57" s="58">
        <v>2.65384907534246</v>
      </c>
      <c r="Q57" s="29" t="s">
        <v>197</v>
      </c>
    </row>
    <row r="58" spans="4:22">
      <c r="D58" s="58">
        <v>211.693502810045</v>
      </c>
      <c r="O58" s="56"/>
      <c r="P58" s="48" t="s">
        <v>89</v>
      </c>
      <c r="Q58" s="48" t="s">
        <v>198</v>
      </c>
      <c r="R58" s="29" t="s">
        <v>89</v>
      </c>
      <c r="S58" s="62"/>
      <c r="T58" s="29" t="s">
        <v>89</v>
      </c>
      <c r="U58" s="62"/>
      <c r="V58" t="s">
        <v>89</v>
      </c>
    </row>
    <row r="59" spans="4:22">
      <c r="Q59" s="29" t="s">
        <v>200</v>
      </c>
    </row>
    <row r="60" spans="4:22">
      <c r="D60" s="58">
        <f xml:space="preserve"> SUM(D57+D58)</f>
        <v>261.38055697679113</v>
      </c>
      <c r="F60" s="58">
        <f>(E57/D60)*100</f>
        <v>1.0153200016243382</v>
      </c>
      <c r="G60" s="61">
        <v>1</v>
      </c>
      <c r="Q60" s="29" t="s">
        <v>201</v>
      </c>
    </row>
    <row r="61" spans="4:22">
      <c r="O61" s="56"/>
      <c r="P61" s="47"/>
      <c r="Q61" s="48" t="s">
        <v>202</v>
      </c>
      <c r="R61" s="29" t="s">
        <v>98</v>
      </c>
      <c r="S61" s="62"/>
      <c r="T61" s="29" t="s">
        <v>98</v>
      </c>
      <c r="U61" s="62"/>
      <c r="V61" t="s">
        <v>98</v>
      </c>
    </row>
    <row r="62" spans="4:22">
      <c r="O62" s="56"/>
      <c r="P62" s="48" t="s">
        <v>98</v>
      </c>
      <c r="Q62" s="48" t="s">
        <v>204</v>
      </c>
      <c r="R62" s="29" t="s">
        <v>98</v>
      </c>
      <c r="S62" s="62"/>
      <c r="T62" s="29" t="s">
        <v>98</v>
      </c>
      <c r="U62" s="62"/>
      <c r="V62" t="s">
        <v>98</v>
      </c>
    </row>
    <row r="63" spans="4:22">
      <c r="M63" s="54" t="s">
        <v>47</v>
      </c>
      <c r="N63" s="66"/>
      <c r="O63" s="66"/>
      <c r="P63" s="66"/>
      <c r="Q63" s="54" t="s">
        <v>205</v>
      </c>
    </row>
    <row r="64" spans="4:22">
      <c r="D64" s="13">
        <v>648.80251174177897</v>
      </c>
      <c r="E64" s="13">
        <v>234.88788304347801</v>
      </c>
      <c r="O64" s="56"/>
      <c r="P64" s="51" t="s">
        <v>21</v>
      </c>
      <c r="Q64" s="51" t="s">
        <v>206</v>
      </c>
      <c r="R64" s="29" t="s">
        <v>21</v>
      </c>
      <c r="S64" s="62"/>
      <c r="T64" s="29" t="s">
        <v>21</v>
      </c>
      <c r="U64" s="62"/>
      <c r="V64" t="s">
        <v>21</v>
      </c>
    </row>
    <row r="65" spans="4:22">
      <c r="D65" s="13">
        <v>3651.3321797631802</v>
      </c>
      <c r="F65" s="13">
        <f>(E64/D67) *100</f>
        <v>5.4623378078715961</v>
      </c>
      <c r="G65" s="60">
        <v>0.05</v>
      </c>
      <c r="M65" s="65" t="s">
        <v>286</v>
      </c>
      <c r="O65" s="56"/>
      <c r="P65" s="48" t="s">
        <v>92</v>
      </c>
      <c r="Q65" s="48" t="s">
        <v>208</v>
      </c>
      <c r="S65" s="45"/>
      <c r="T65" s="29" t="s">
        <v>286</v>
      </c>
      <c r="U65" s="62"/>
      <c r="V65" t="s">
        <v>286</v>
      </c>
    </row>
    <row r="66" spans="4:22">
      <c r="Q66" s="29" t="s">
        <v>209</v>
      </c>
    </row>
    <row r="67" spans="4:22">
      <c r="D67" s="13">
        <f>SUM(D64:D65)</f>
        <v>4300.1346915049589</v>
      </c>
      <c r="Q67" s="29" t="s">
        <v>210</v>
      </c>
    </row>
    <row r="68" spans="4:22">
      <c r="Q68" s="54" t="s">
        <v>211</v>
      </c>
    </row>
    <row r="69" spans="4:22">
      <c r="Q69" s="54" t="s">
        <v>212</v>
      </c>
    </row>
    <row r="70" spans="4:22">
      <c r="O70" s="56"/>
      <c r="P70" s="47"/>
      <c r="Q70" s="48" t="s">
        <v>213</v>
      </c>
      <c r="S70" s="45"/>
      <c r="T70" s="29" t="s">
        <v>287</v>
      </c>
      <c r="U70" s="62"/>
      <c r="V70" t="s">
        <v>287</v>
      </c>
    </row>
    <row r="71" spans="4:22">
      <c r="M71" s="65" t="s">
        <v>287</v>
      </c>
      <c r="O71" s="56"/>
      <c r="P71" s="48" t="s">
        <v>74</v>
      </c>
      <c r="Q71" s="48" t="s">
        <v>214</v>
      </c>
      <c r="S71" s="45"/>
      <c r="T71" s="29" t="s">
        <v>287</v>
      </c>
      <c r="U71" s="62"/>
      <c r="V71" t="s">
        <v>287</v>
      </c>
    </row>
    <row r="72" spans="4:22">
      <c r="Q72" s="29" t="s">
        <v>215</v>
      </c>
      <c r="S72" s="64"/>
      <c r="U72" s="64"/>
    </row>
    <row r="73" spans="4:22">
      <c r="O73" s="56"/>
      <c r="P73" s="47"/>
      <c r="Q73" s="48" t="s">
        <v>216</v>
      </c>
      <c r="R73" s="29" t="s">
        <v>75</v>
      </c>
      <c r="S73" s="62"/>
      <c r="T73" s="29" t="s">
        <v>75</v>
      </c>
      <c r="U73" s="62"/>
      <c r="V73" t="s">
        <v>75</v>
      </c>
    </row>
    <row r="74" spans="4:22">
      <c r="O74" s="56"/>
      <c r="P74" s="48" t="s">
        <v>75</v>
      </c>
      <c r="Q74" s="48" t="s">
        <v>217</v>
      </c>
      <c r="R74" s="29" t="s">
        <v>75</v>
      </c>
      <c r="S74" s="62"/>
      <c r="T74" s="29" t="s">
        <v>75</v>
      </c>
      <c r="U74" s="62"/>
      <c r="V74" t="s">
        <v>75</v>
      </c>
    </row>
    <row r="75" spans="4:22">
      <c r="N75" s="56"/>
      <c r="O75" s="52"/>
      <c r="P75" s="52"/>
      <c r="Q75" s="51" t="s">
        <v>218</v>
      </c>
      <c r="S75" s="45"/>
      <c r="T75" s="29" t="s">
        <v>290</v>
      </c>
      <c r="U75" s="62"/>
      <c r="V75" t="s">
        <v>290</v>
      </c>
    </row>
    <row r="76" spans="4:22">
      <c r="M76" s="65" t="s">
        <v>288</v>
      </c>
      <c r="N76" s="56"/>
      <c r="O76" s="51" t="s">
        <v>80</v>
      </c>
      <c r="P76" s="51" t="s">
        <v>90</v>
      </c>
      <c r="Q76" s="51" t="s">
        <v>219</v>
      </c>
      <c r="S76" s="45"/>
      <c r="T76" s="29" t="s">
        <v>290</v>
      </c>
      <c r="U76" s="62"/>
      <c r="V76" t="s">
        <v>290</v>
      </c>
    </row>
    <row r="77" spans="4:22">
      <c r="N77" s="56"/>
      <c r="O77" s="52"/>
      <c r="P77" s="52"/>
      <c r="Q77" s="51" t="s">
        <v>220</v>
      </c>
      <c r="S77" s="45"/>
      <c r="T77" s="29" t="s">
        <v>290</v>
      </c>
      <c r="U77" s="62"/>
      <c r="V77" t="s">
        <v>290</v>
      </c>
    </row>
    <row r="78" spans="4:22">
      <c r="N78" s="56"/>
      <c r="O78" s="48" t="s">
        <v>96</v>
      </c>
      <c r="P78" s="48" t="s">
        <v>102</v>
      </c>
      <c r="Q78" s="48" t="s">
        <v>221</v>
      </c>
      <c r="R78" s="29" t="s">
        <v>96</v>
      </c>
      <c r="S78" s="62"/>
      <c r="T78" s="29" t="s">
        <v>96</v>
      </c>
      <c r="U78" s="62"/>
      <c r="V78" t="s">
        <v>96</v>
      </c>
    </row>
    <row r="79" spans="4:22">
      <c r="Q79" s="29" t="s">
        <v>223</v>
      </c>
    </row>
    <row r="80" spans="4:22">
      <c r="Q80" s="29" t="s">
        <v>224</v>
      </c>
      <c r="R80" s="29" t="s">
        <v>68</v>
      </c>
      <c r="S80" s="63"/>
      <c r="T80" s="29" t="s">
        <v>68</v>
      </c>
      <c r="U80" s="62"/>
      <c r="V80" t="s">
        <v>68</v>
      </c>
    </row>
    <row r="81" spans="13:22">
      <c r="Q81" s="29" t="s">
        <v>225</v>
      </c>
      <c r="R81" s="29" t="s">
        <v>68</v>
      </c>
      <c r="S81" s="63"/>
      <c r="T81" s="29" t="s">
        <v>68</v>
      </c>
      <c r="U81" s="62"/>
      <c r="V81" t="s">
        <v>68</v>
      </c>
    </row>
    <row r="82" spans="13:22">
      <c r="M82" s="65" t="s">
        <v>289</v>
      </c>
      <c r="N82" s="56"/>
      <c r="O82" s="51" t="s">
        <v>76</v>
      </c>
      <c r="P82" s="51" t="s">
        <v>76</v>
      </c>
      <c r="Q82" s="51" t="s">
        <v>226</v>
      </c>
      <c r="S82" s="45"/>
      <c r="T82" s="29" t="s">
        <v>289</v>
      </c>
      <c r="U82" s="62"/>
      <c r="V82" t="s">
        <v>289</v>
      </c>
    </row>
    <row r="83" spans="13:22">
      <c r="M83" s="54" t="s">
        <v>48</v>
      </c>
      <c r="N83" s="66"/>
      <c r="O83" s="66"/>
      <c r="P83" s="66"/>
      <c r="Q83" s="54" t="s">
        <v>228</v>
      </c>
    </row>
    <row r="84" spans="13:22">
      <c r="O84" s="56"/>
      <c r="P84" s="48" t="s">
        <v>25</v>
      </c>
      <c r="Q84" s="48" t="s">
        <v>229</v>
      </c>
      <c r="R84" s="29" t="s">
        <v>25</v>
      </c>
      <c r="S84" s="62"/>
      <c r="T84" s="29" t="s">
        <v>25</v>
      </c>
      <c r="U84" s="62"/>
      <c r="V84" t="s">
        <v>25</v>
      </c>
    </row>
    <row r="85" spans="13:22">
      <c r="O85" s="56"/>
      <c r="P85" s="52"/>
      <c r="Q85" s="51" t="s">
        <v>231</v>
      </c>
      <c r="R85" s="29" t="s">
        <v>99</v>
      </c>
      <c r="S85" s="62"/>
      <c r="T85" s="29" t="s">
        <v>99</v>
      </c>
      <c r="U85" s="62"/>
      <c r="V85" t="s">
        <v>99</v>
      </c>
    </row>
    <row r="86" spans="13:22">
      <c r="O86" s="56"/>
      <c r="P86" s="52"/>
      <c r="Q86" s="51" t="s">
        <v>232</v>
      </c>
      <c r="R86" s="29" t="s">
        <v>99</v>
      </c>
      <c r="S86" s="62"/>
      <c r="T86" s="29" t="s">
        <v>99</v>
      </c>
      <c r="U86" s="62"/>
      <c r="V86" t="s">
        <v>99</v>
      </c>
    </row>
    <row r="87" spans="13:22">
      <c r="O87" s="56"/>
      <c r="P87" s="51" t="s">
        <v>99</v>
      </c>
      <c r="Q87" s="51" t="s">
        <v>233</v>
      </c>
      <c r="R87" s="29" t="s">
        <v>99</v>
      </c>
      <c r="S87" s="62"/>
      <c r="T87" s="29" t="s">
        <v>99</v>
      </c>
      <c r="U87" s="62"/>
      <c r="V87" t="s">
        <v>99</v>
      </c>
    </row>
    <row r="88" spans="13:22">
      <c r="Q88" s="54" t="s">
        <v>234</v>
      </c>
    </row>
    <row r="89" spans="13:22">
      <c r="Q89" s="54" t="s">
        <v>236</v>
      </c>
    </row>
    <row r="90" spans="13:22">
      <c r="Q90" s="54" t="s">
        <v>237</v>
      </c>
    </row>
    <row r="91" spans="13:22">
      <c r="Q91" s="53" t="s">
        <v>238</v>
      </c>
    </row>
    <row r="92" spans="13:22">
      <c r="N92" s="56"/>
      <c r="O92" s="51" t="s">
        <v>94</v>
      </c>
      <c r="P92" s="51" t="s">
        <v>91</v>
      </c>
      <c r="Q92" s="51" t="s">
        <v>239</v>
      </c>
      <c r="R92" s="29" t="s">
        <v>91</v>
      </c>
      <c r="S92" s="62"/>
      <c r="T92" s="29" t="s">
        <v>91</v>
      </c>
      <c r="U92" s="62"/>
      <c r="V92" t="s">
        <v>91</v>
      </c>
    </row>
    <row r="93" spans="13:22">
      <c r="O93" s="56"/>
      <c r="P93" s="48" t="s">
        <v>97</v>
      </c>
      <c r="Q93" s="48" t="s">
        <v>240</v>
      </c>
      <c r="R93" s="29" t="s">
        <v>97</v>
      </c>
      <c r="S93" s="62"/>
      <c r="T93" s="29" t="s">
        <v>97</v>
      </c>
      <c r="U93" s="62"/>
      <c r="V93" t="s">
        <v>97</v>
      </c>
    </row>
    <row r="94" spans="13:22">
      <c r="O94" s="56"/>
      <c r="P94" s="51" t="s">
        <v>77</v>
      </c>
      <c r="Q94" s="51" t="s">
        <v>241</v>
      </c>
      <c r="R94" s="29" t="s">
        <v>77</v>
      </c>
      <c r="S94" s="62"/>
      <c r="T94" s="29" t="s">
        <v>77</v>
      </c>
      <c r="U94" s="62"/>
      <c r="V94" t="s">
        <v>77</v>
      </c>
    </row>
    <row r="95" spans="13:22">
      <c r="Q95" s="29" t="s">
        <v>242</v>
      </c>
    </row>
    <row r="96" spans="13:22">
      <c r="Q96" s="29" t="s">
        <v>243</v>
      </c>
    </row>
    <row r="97" spans="13:22">
      <c r="Q97" s="29" t="s">
        <v>243</v>
      </c>
    </row>
    <row r="98" spans="13:22">
      <c r="Q98" s="54" t="s">
        <v>244</v>
      </c>
    </row>
    <row r="99" spans="13:22">
      <c r="P99" s="54" t="s">
        <v>65</v>
      </c>
      <c r="Q99" s="54" t="s">
        <v>245</v>
      </c>
    </row>
    <row r="100" spans="13:22">
      <c r="Q100" s="54" t="s">
        <v>246</v>
      </c>
    </row>
    <row r="101" spans="13:22">
      <c r="Q101" s="54" t="s">
        <v>247</v>
      </c>
    </row>
    <row r="102" spans="13:22">
      <c r="O102" s="56"/>
      <c r="P102" s="51" t="s">
        <v>93</v>
      </c>
      <c r="Q102" s="51" t="s">
        <v>248</v>
      </c>
      <c r="R102" s="29" t="s">
        <v>93</v>
      </c>
      <c r="S102" s="62"/>
      <c r="T102" s="29" t="s">
        <v>93</v>
      </c>
      <c r="U102" s="62"/>
      <c r="V102" t="s">
        <v>93</v>
      </c>
    </row>
    <row r="103" spans="13:22">
      <c r="O103" s="56"/>
      <c r="P103" s="52"/>
      <c r="Q103" s="51" t="s">
        <v>249</v>
      </c>
      <c r="R103" s="29" t="s">
        <v>93</v>
      </c>
      <c r="S103" s="62"/>
      <c r="T103" s="29" t="s">
        <v>93</v>
      </c>
      <c r="U103" s="62"/>
      <c r="V103" t="s">
        <v>93</v>
      </c>
    </row>
    <row r="104" spans="13:22">
      <c r="M104" s="54" t="s">
        <v>51</v>
      </c>
      <c r="N104" s="66"/>
      <c r="O104" s="66"/>
      <c r="P104" s="66"/>
      <c r="Q104" s="54" t="s">
        <v>250</v>
      </c>
    </row>
    <row r="105" spans="13:22">
      <c r="O105" s="56"/>
      <c r="P105" s="52"/>
      <c r="Q105" s="51" t="s">
        <v>251</v>
      </c>
      <c r="R105" s="29" t="s">
        <v>78</v>
      </c>
      <c r="S105" s="62"/>
      <c r="T105" s="29" t="s">
        <v>78</v>
      </c>
      <c r="U105" s="62"/>
      <c r="V105" t="s">
        <v>78</v>
      </c>
    </row>
    <row r="106" spans="13:22">
      <c r="O106" s="56"/>
      <c r="P106" s="51" t="s">
        <v>78</v>
      </c>
      <c r="Q106" s="51" t="s">
        <v>252</v>
      </c>
      <c r="R106" s="29" t="s">
        <v>78</v>
      </c>
      <c r="S106" s="62"/>
      <c r="T106" s="29" t="s">
        <v>78</v>
      </c>
      <c r="U106" s="62"/>
      <c r="V106" t="s">
        <v>78</v>
      </c>
    </row>
    <row r="107" spans="13:22">
      <c r="O107" s="56"/>
      <c r="P107" s="52"/>
      <c r="Q107" s="51" t="s">
        <v>253</v>
      </c>
      <c r="R107" s="29" t="s">
        <v>78</v>
      </c>
      <c r="S107" s="62"/>
      <c r="T107" s="29" t="s">
        <v>78</v>
      </c>
      <c r="U107" s="62"/>
      <c r="V107" t="s">
        <v>78</v>
      </c>
    </row>
    <row r="108" spans="13:22">
      <c r="O108" s="47"/>
      <c r="P108" s="47"/>
      <c r="Q108" s="48" t="s">
        <v>254</v>
      </c>
    </row>
    <row r="109" spans="13:22">
      <c r="O109" s="47"/>
      <c r="P109" s="47"/>
      <c r="Q109" s="48" t="s">
        <v>255</v>
      </c>
      <c r="R109" s="29" t="s">
        <v>95</v>
      </c>
      <c r="S109" s="62"/>
      <c r="T109" s="29" t="s">
        <v>95</v>
      </c>
      <c r="U109" s="62"/>
      <c r="V109" t="s">
        <v>95</v>
      </c>
    </row>
    <row r="110" spans="13:22">
      <c r="N110" s="56"/>
      <c r="O110" s="48" t="s">
        <v>95</v>
      </c>
      <c r="P110" s="48" t="s">
        <v>100</v>
      </c>
      <c r="Q110" s="48" t="s">
        <v>256</v>
      </c>
      <c r="R110" s="29" t="s">
        <v>95</v>
      </c>
      <c r="S110" s="62"/>
      <c r="T110" s="29" t="s">
        <v>95</v>
      </c>
      <c r="U110" s="62"/>
      <c r="V110" t="s">
        <v>95</v>
      </c>
    </row>
    <row r="111" spans="13:22">
      <c r="O111" s="47"/>
      <c r="P111" s="47"/>
      <c r="Q111" s="48" t="s">
        <v>257</v>
      </c>
      <c r="R111" s="29" t="s">
        <v>95</v>
      </c>
      <c r="S111" s="62"/>
      <c r="T111" s="29" t="s">
        <v>95</v>
      </c>
      <c r="U111" s="62"/>
      <c r="V111" t="s">
        <v>95</v>
      </c>
    </row>
    <row r="112" spans="13:22">
      <c r="Q112" s="53" t="s">
        <v>258</v>
      </c>
    </row>
    <row r="113" spans="13:22">
      <c r="M113" s="54" t="s">
        <v>49</v>
      </c>
      <c r="N113" s="66"/>
      <c r="O113" s="66"/>
      <c r="P113" s="66"/>
      <c r="Q113" s="54" t="s">
        <v>259</v>
      </c>
    </row>
    <row r="114" spans="13:22">
      <c r="Q114" s="54" t="s">
        <v>260</v>
      </c>
    </row>
    <row r="115" spans="13:22">
      <c r="M115" s="65" t="s">
        <v>17</v>
      </c>
      <c r="P115" s="48" t="s">
        <v>67</v>
      </c>
      <c r="Q115" s="48" t="s">
        <v>261</v>
      </c>
      <c r="S115" s="45"/>
      <c r="T115" s="29" t="s">
        <v>17</v>
      </c>
      <c r="U115" s="62"/>
      <c r="V115" t="s">
        <v>17</v>
      </c>
    </row>
  </sheetData>
  <sortState ref="S1:S42">
    <sortCondition ref="S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8"/>
  <sheetViews>
    <sheetView topLeftCell="F1" workbookViewId="0">
      <selection activeCell="P31" sqref="P31"/>
    </sheetView>
  </sheetViews>
  <sheetFormatPr baseColWidth="10" defaultRowHeight="15" x14ac:dyDescent="0"/>
  <cols>
    <col min="8" max="8" width="16.1640625" customWidth="1"/>
    <col min="16" max="16" width="16.33203125" customWidth="1"/>
    <col min="21" max="21" width="21.5" customWidth="1"/>
    <col min="22" max="22" width="19.33203125" customWidth="1"/>
    <col min="23" max="23" width="21.1640625" customWidth="1"/>
    <col min="24" max="24" width="23.1640625" customWidth="1"/>
    <col min="25" max="25" width="25.6640625" customWidth="1"/>
  </cols>
  <sheetData>
    <row r="1" spans="1:26">
      <c r="A1" s="1" t="s">
        <v>0</v>
      </c>
      <c r="B1" s="2"/>
      <c r="C1" s="2"/>
      <c r="D1" s="2"/>
      <c r="E1" s="2"/>
      <c r="F1" s="2"/>
      <c r="G1" s="2"/>
      <c r="H1" s="2"/>
      <c r="I1" s="2"/>
      <c r="J1" s="2"/>
      <c r="K1" s="2"/>
      <c r="L1" s="2"/>
      <c r="M1" s="2"/>
      <c r="N1" s="2"/>
    </row>
    <row r="2" spans="1:26">
      <c r="A2" s="3"/>
      <c r="B2" s="4"/>
      <c r="C2" s="4"/>
      <c r="D2" s="4"/>
      <c r="E2" s="4"/>
      <c r="F2" s="4"/>
      <c r="G2" s="4"/>
      <c r="H2" s="4"/>
      <c r="I2" s="4"/>
      <c r="J2" s="4"/>
      <c r="K2" s="4"/>
      <c r="L2" s="4"/>
      <c r="M2" s="4"/>
      <c r="N2" s="4"/>
    </row>
    <row r="3" spans="1:26">
      <c r="A3" s="5" t="s">
        <v>1</v>
      </c>
      <c r="B3" s="4"/>
      <c r="C3" s="6" t="s">
        <v>2</v>
      </c>
      <c r="D3" s="4"/>
      <c r="E3" s="6" t="s">
        <v>2</v>
      </c>
      <c r="F3" s="4"/>
      <c r="G3" s="7" t="s">
        <v>1</v>
      </c>
      <c r="H3" s="4"/>
      <c r="I3" s="6" t="s">
        <v>2</v>
      </c>
      <c r="J3" s="8"/>
      <c r="K3" s="8"/>
      <c r="L3" s="8"/>
      <c r="M3" s="8"/>
      <c r="N3" s="4"/>
    </row>
    <row r="4" spans="1:26">
      <c r="A4" s="3"/>
      <c r="B4" s="4"/>
      <c r="C4" s="4"/>
      <c r="D4" s="4"/>
      <c r="E4" s="4"/>
      <c r="F4" s="4"/>
      <c r="G4" s="4"/>
      <c r="H4" s="4"/>
      <c r="I4" s="4"/>
      <c r="J4" s="4"/>
      <c r="K4" s="4"/>
      <c r="L4" s="4"/>
      <c r="M4" s="4"/>
      <c r="N4" s="4"/>
      <c r="O4" s="30" t="s">
        <v>43</v>
      </c>
      <c r="P4" s="30" t="s">
        <v>55</v>
      </c>
      <c r="Q4" s="30" t="s">
        <v>56</v>
      </c>
      <c r="R4" s="30" t="s">
        <v>57</v>
      </c>
      <c r="S4" s="30" t="s">
        <v>58</v>
      </c>
      <c r="T4" s="30" t="s">
        <v>59</v>
      </c>
      <c r="U4" s="30" t="s">
        <v>60</v>
      </c>
      <c r="V4" s="30" t="s">
        <v>54</v>
      </c>
      <c r="W4" s="30" t="s">
        <v>53</v>
      </c>
      <c r="X4" s="30" t="s">
        <v>44</v>
      </c>
      <c r="Y4" s="30" t="s">
        <v>45</v>
      </c>
      <c r="Z4" s="29"/>
    </row>
    <row r="5" spans="1:26">
      <c r="A5" s="9" t="s">
        <v>3</v>
      </c>
      <c r="B5" s="4"/>
      <c r="C5" s="10" t="s">
        <v>4</v>
      </c>
      <c r="D5" s="4"/>
      <c r="E5" s="10" t="s">
        <v>5</v>
      </c>
      <c r="F5" s="4"/>
      <c r="G5" s="10" t="s">
        <v>6</v>
      </c>
      <c r="H5" s="4"/>
      <c r="I5" s="4"/>
      <c r="J5" s="4"/>
      <c r="K5" s="4"/>
      <c r="L5" s="4"/>
      <c r="M5" s="4"/>
      <c r="N5" s="4"/>
      <c r="O5" s="30" t="s">
        <v>46</v>
      </c>
      <c r="P5" s="31">
        <v>2.3885325302302598</v>
      </c>
      <c r="Q5" s="31">
        <v>1.95636663916208</v>
      </c>
      <c r="R5" s="31">
        <v>2.1667292138810601</v>
      </c>
      <c r="S5" s="31">
        <v>9.7984230147471207E-3</v>
      </c>
      <c r="T5" s="31">
        <v>6.5214268062881597</v>
      </c>
      <c r="U5" s="31">
        <v>4.3546975924070903</v>
      </c>
      <c r="V5" s="31">
        <v>0.63223830850444096</v>
      </c>
      <c r="W5" s="31">
        <v>0.44925430472444899</v>
      </c>
      <c r="X5" s="31">
        <v>0.229637070951519</v>
      </c>
      <c r="Y5" s="31">
        <v>0.15334067677272201</v>
      </c>
    </row>
    <row r="6" spans="1:26">
      <c r="A6" s="12" t="s">
        <v>11</v>
      </c>
      <c r="B6" s="4"/>
      <c r="C6" s="13" t="s">
        <v>12</v>
      </c>
      <c r="D6" s="4"/>
      <c r="E6" s="14" t="s">
        <v>13</v>
      </c>
      <c r="F6" s="4"/>
      <c r="G6" s="11" t="s">
        <v>14</v>
      </c>
      <c r="H6" s="4"/>
      <c r="I6" s="11"/>
      <c r="J6" s="10" t="s">
        <v>7</v>
      </c>
      <c r="K6" s="10" t="s">
        <v>8</v>
      </c>
      <c r="L6" s="10" t="s">
        <v>9</v>
      </c>
      <c r="M6" s="10" t="s">
        <v>10</v>
      </c>
      <c r="N6" s="4"/>
      <c r="O6" s="30" t="s">
        <v>47</v>
      </c>
      <c r="P6" s="31">
        <v>3.3121693121693099</v>
      </c>
      <c r="Q6" s="31">
        <v>2.8252784362572299</v>
      </c>
      <c r="R6" s="31">
        <v>1.3185405207018801</v>
      </c>
      <c r="S6" s="31">
        <v>6.1185185185185101E-3</v>
      </c>
      <c r="T6" s="31">
        <v>7.4621067876469498</v>
      </c>
      <c r="U6" s="31">
        <v>6.1435662669450597</v>
      </c>
      <c r="V6" s="31">
        <v>0.55531488289861397</v>
      </c>
      <c r="W6" s="31">
        <v>0.45987596023150301</v>
      </c>
      <c r="X6" s="31">
        <v>0.16277190747992901</v>
      </c>
      <c r="Y6" s="31">
        <v>0.13401041132987199</v>
      </c>
    </row>
    <row r="7" spans="1:26">
      <c r="A7" s="12" t="s">
        <v>15</v>
      </c>
      <c r="B7" s="4" t="s">
        <v>16</v>
      </c>
      <c r="C7" s="15" t="s">
        <v>17</v>
      </c>
      <c r="D7" s="4" t="s">
        <v>18</v>
      </c>
      <c r="E7" s="14" t="s">
        <v>19</v>
      </c>
      <c r="F7" s="4" t="s">
        <v>16</v>
      </c>
      <c r="G7" s="11" t="s">
        <v>20</v>
      </c>
      <c r="H7" s="4" t="s">
        <v>18</v>
      </c>
      <c r="I7" s="10"/>
      <c r="J7" s="11"/>
      <c r="K7" s="11"/>
      <c r="L7" s="11"/>
      <c r="M7" s="11"/>
      <c r="N7" s="4" t="s">
        <v>18</v>
      </c>
      <c r="O7" s="30" t="s">
        <v>48</v>
      </c>
      <c r="P7" s="31">
        <v>0</v>
      </c>
      <c r="Q7" s="31">
        <v>0</v>
      </c>
      <c r="R7" s="31">
        <v>1.8514670757965901</v>
      </c>
      <c r="S7" s="31">
        <v>3.3291085952123799E-4</v>
      </c>
      <c r="T7" s="31">
        <v>1.8517999866561099</v>
      </c>
      <c r="U7" s="31">
        <v>3.3291085952123799E-4</v>
      </c>
      <c r="V7" s="31">
        <v>0.99982022310080998</v>
      </c>
      <c r="W7" s="31">
        <v>0</v>
      </c>
      <c r="X7" s="31">
        <v>3003.80708949569</v>
      </c>
      <c r="Y7" s="31">
        <v>0.54001512431466703</v>
      </c>
    </row>
    <row r="8" spans="1:26">
      <c r="A8" s="12" t="s">
        <v>19</v>
      </c>
      <c r="B8" s="4"/>
      <c r="C8" s="15" t="s">
        <v>21</v>
      </c>
      <c r="D8" s="4"/>
      <c r="E8" s="14" t="s">
        <v>22</v>
      </c>
      <c r="F8" s="4"/>
      <c r="G8" s="11" t="s">
        <v>23</v>
      </c>
      <c r="H8" s="4"/>
      <c r="I8" s="10" t="s">
        <v>24</v>
      </c>
      <c r="J8" s="11"/>
      <c r="K8" s="11"/>
      <c r="L8" s="11"/>
      <c r="M8" s="11"/>
      <c r="N8" s="4"/>
      <c r="O8" s="30" t="s">
        <v>49</v>
      </c>
      <c r="P8" s="31">
        <v>0</v>
      </c>
      <c r="Q8" s="31">
        <v>0</v>
      </c>
      <c r="R8" s="31">
        <v>0.64579404667610996</v>
      </c>
      <c r="S8" s="31">
        <v>6.3370956705190596E-4</v>
      </c>
      <c r="T8" s="31">
        <v>0.64642775624316196</v>
      </c>
      <c r="U8" s="31">
        <v>6.3370956705190596E-4</v>
      </c>
      <c r="V8" s="31">
        <v>0.99901967457162599</v>
      </c>
      <c r="W8" s="31">
        <v>0</v>
      </c>
      <c r="X8" s="31">
        <v>1578.00994649981</v>
      </c>
      <c r="Y8" s="31">
        <v>1.5469632767808199</v>
      </c>
    </row>
    <row r="9" spans="1:26">
      <c r="A9" s="12" t="s">
        <v>19</v>
      </c>
      <c r="B9" s="4"/>
      <c r="C9" s="15" t="s">
        <v>25</v>
      </c>
      <c r="D9" s="4"/>
      <c r="E9" s="14" t="s">
        <v>19</v>
      </c>
      <c r="F9" s="4"/>
      <c r="G9" s="15" t="s">
        <v>26</v>
      </c>
      <c r="H9" s="4"/>
      <c r="I9" s="4"/>
      <c r="J9" s="4"/>
      <c r="K9" s="4"/>
      <c r="L9" s="4"/>
      <c r="M9" s="14" t="s">
        <v>19</v>
      </c>
      <c r="N9" s="4"/>
      <c r="O9" s="30" t="s">
        <v>50</v>
      </c>
      <c r="P9" s="31">
        <v>0</v>
      </c>
      <c r="Q9" s="31">
        <v>0</v>
      </c>
      <c r="R9" s="31">
        <v>0.85027782418891895</v>
      </c>
      <c r="S9" s="31">
        <v>4.0918310453618101E-4</v>
      </c>
      <c r="T9" s="31">
        <v>0.85068700729345503</v>
      </c>
      <c r="U9" s="31">
        <v>4.0918310453618101E-4</v>
      </c>
      <c r="V9" s="31">
        <v>0.99951899688013501</v>
      </c>
      <c r="W9" s="31">
        <v>0</v>
      </c>
      <c r="X9" s="31">
        <v>2443.89367232922</v>
      </c>
      <c r="Y9" s="31">
        <v>1.1755204810069899</v>
      </c>
    </row>
    <row r="10" spans="1:26">
      <c r="A10" s="3"/>
      <c r="B10" s="4"/>
      <c r="C10" s="15" t="s">
        <v>27</v>
      </c>
      <c r="D10" s="4"/>
      <c r="E10" s="4"/>
      <c r="F10" s="4"/>
      <c r="G10" s="15" t="s">
        <v>28</v>
      </c>
      <c r="H10" s="4"/>
      <c r="I10" s="4"/>
      <c r="J10" s="4"/>
      <c r="K10" s="4"/>
      <c r="L10" s="4"/>
      <c r="M10" s="14" t="s">
        <v>19</v>
      </c>
      <c r="N10" s="4"/>
      <c r="O10" s="30" t="s">
        <v>51</v>
      </c>
      <c r="P10" s="31">
        <v>1.7465631594079999E-2</v>
      </c>
      <c r="Q10" s="31">
        <v>5.3264890324061197E-2</v>
      </c>
      <c r="R10" s="31">
        <v>0.25285069520812697</v>
      </c>
      <c r="S10" s="31">
        <v>1.5760003508720599E-4</v>
      </c>
      <c r="T10" s="31">
        <v>0.323738817161355</v>
      </c>
      <c r="U10" s="31">
        <v>7.0888121953228397E-2</v>
      </c>
      <c r="V10" s="31">
        <v>0.94556342738355104</v>
      </c>
      <c r="W10" s="31">
        <v>0.75139372939242299</v>
      </c>
      <c r="X10" s="31">
        <v>14.106735690639301</v>
      </c>
      <c r="Y10" s="31">
        <v>3.0889097846477398</v>
      </c>
    </row>
    <row r="11" spans="1:26">
      <c r="A11" s="3"/>
      <c r="B11" s="4"/>
      <c r="C11" s="15" t="s">
        <v>29</v>
      </c>
      <c r="D11" s="4"/>
      <c r="E11" s="4"/>
      <c r="F11" s="4"/>
      <c r="G11" s="15" t="s">
        <v>30</v>
      </c>
      <c r="H11" s="4"/>
      <c r="I11" s="4"/>
      <c r="J11" s="4"/>
      <c r="K11" s="4"/>
      <c r="L11" s="4"/>
      <c r="M11" s="14" t="s">
        <v>19</v>
      </c>
      <c r="N11" s="4"/>
      <c r="O11" s="30" t="s">
        <v>52</v>
      </c>
      <c r="P11" s="31">
        <v>0</v>
      </c>
      <c r="Q11" s="31">
        <v>0</v>
      </c>
      <c r="R11" s="31">
        <v>0.93654462976862396</v>
      </c>
      <c r="S11" s="31">
        <v>1.6219780224000001E-3</v>
      </c>
      <c r="T11" s="31">
        <v>0.93816660779102401</v>
      </c>
      <c r="U11" s="31">
        <v>1.6219780224000001E-3</v>
      </c>
      <c r="V11" s="31">
        <v>0.99827111942705005</v>
      </c>
      <c r="W11" s="31">
        <v>0</v>
      </c>
      <c r="X11" s="31">
        <v>616.53116515125396</v>
      </c>
      <c r="Y11" s="31">
        <v>1.0659087540480301</v>
      </c>
    </row>
    <row r="12" spans="1:26">
      <c r="A12" s="3"/>
      <c r="B12" s="4"/>
      <c r="C12" s="15" t="s">
        <v>31</v>
      </c>
      <c r="D12" s="4"/>
      <c r="E12" s="4"/>
      <c r="F12" s="4"/>
      <c r="G12" s="15" t="s">
        <v>32</v>
      </c>
      <c r="H12" s="4"/>
      <c r="I12" s="4"/>
      <c r="J12" s="4"/>
      <c r="K12" s="4"/>
      <c r="L12" s="4"/>
      <c r="M12" s="14" t="s">
        <v>19</v>
      </c>
      <c r="N12" s="4"/>
    </row>
    <row r="13" spans="1:26">
      <c r="A13" s="3"/>
      <c r="B13" s="4"/>
      <c r="C13" s="15" t="s">
        <v>33</v>
      </c>
      <c r="D13" s="4"/>
      <c r="E13" s="4"/>
      <c r="F13" s="4"/>
      <c r="G13" s="4"/>
      <c r="H13" s="4"/>
      <c r="I13" s="4"/>
      <c r="J13" s="4"/>
      <c r="K13" s="4"/>
      <c r="L13" s="4"/>
      <c r="M13" s="7" t="s">
        <v>1</v>
      </c>
      <c r="N13" s="4"/>
    </row>
    <row r="14" spans="1:26">
      <c r="A14" s="17"/>
      <c r="B14" s="17"/>
      <c r="C14" s="15" t="s">
        <v>34</v>
      </c>
      <c r="D14" s="17"/>
      <c r="E14" s="17"/>
      <c r="F14" s="17"/>
      <c r="G14" s="17"/>
      <c r="H14" s="17"/>
      <c r="I14" s="4"/>
      <c r="J14" s="4"/>
      <c r="K14" s="4"/>
      <c r="L14" s="4"/>
      <c r="M14" s="156" t="s">
        <v>42</v>
      </c>
      <c r="N14" s="4"/>
    </row>
    <row r="15" spans="1:26">
      <c r="A15" s="19"/>
      <c r="B15" s="19"/>
      <c r="C15" s="15" t="s">
        <v>35</v>
      </c>
      <c r="D15" s="19"/>
      <c r="E15" s="19"/>
      <c r="F15" s="19"/>
      <c r="G15" s="19"/>
      <c r="H15" s="19"/>
      <c r="I15" s="4"/>
      <c r="J15" s="4"/>
      <c r="K15" s="4"/>
      <c r="L15" s="4"/>
      <c r="M15" s="157"/>
      <c r="N15" s="4"/>
    </row>
    <row r="16" spans="1:26">
      <c r="A16" s="4"/>
      <c r="B16" s="17"/>
      <c r="C16" s="15" t="s">
        <v>36</v>
      </c>
      <c r="D16" s="17"/>
      <c r="E16" s="17"/>
      <c r="F16" s="17"/>
      <c r="G16" s="17"/>
      <c r="H16" s="17"/>
      <c r="I16" s="4"/>
      <c r="J16" s="4"/>
      <c r="K16" s="4"/>
      <c r="L16" s="4"/>
      <c r="M16" s="157"/>
      <c r="N16" s="4"/>
    </row>
    <row r="17" spans="1:14">
      <c r="A17" s="17"/>
      <c r="B17" s="17"/>
      <c r="C17" s="20" t="s">
        <v>37</v>
      </c>
      <c r="D17" s="17"/>
      <c r="E17" s="17"/>
      <c r="F17" s="17"/>
      <c r="G17" s="21"/>
      <c r="H17" s="17"/>
      <c r="I17" s="4"/>
      <c r="J17" s="4"/>
      <c r="K17" s="4"/>
      <c r="L17" s="22"/>
      <c r="M17" s="157"/>
      <c r="N17" s="22"/>
    </row>
    <row r="18" spans="1:14">
      <c r="A18" s="17"/>
      <c r="B18" s="17"/>
      <c r="C18" s="8" t="s">
        <v>38</v>
      </c>
      <c r="D18" s="17"/>
      <c r="E18" s="17"/>
      <c r="F18" s="17"/>
      <c r="G18" s="17"/>
      <c r="H18" s="17"/>
      <c r="I18" s="4"/>
      <c r="J18" s="4"/>
      <c r="K18" s="4"/>
      <c r="L18" s="22"/>
      <c r="M18" s="157"/>
      <c r="N18" s="22"/>
    </row>
    <row r="19" spans="1:14">
      <c r="A19" s="17"/>
      <c r="B19" s="17"/>
      <c r="C19" s="20" t="s">
        <v>39</v>
      </c>
      <c r="D19" s="17"/>
      <c r="E19" s="17"/>
      <c r="F19" s="17"/>
      <c r="G19" s="17"/>
      <c r="H19" s="17"/>
      <c r="I19" s="4"/>
      <c r="J19" s="4"/>
      <c r="K19" s="4"/>
      <c r="L19" s="22"/>
      <c r="M19" s="157"/>
      <c r="N19" s="22"/>
    </row>
    <row r="20" spans="1:14">
      <c r="A20" s="17"/>
      <c r="B20" s="17"/>
      <c r="C20" s="21"/>
      <c r="D20" s="17"/>
      <c r="E20" s="17"/>
      <c r="F20" s="17"/>
      <c r="G20" s="17"/>
      <c r="H20" s="17"/>
      <c r="I20" s="4"/>
      <c r="J20" s="4"/>
      <c r="K20" s="4"/>
      <c r="L20" s="4"/>
      <c r="M20" s="158"/>
      <c r="N20" s="4"/>
    </row>
    <row r="21" spans="1:14">
      <c r="A21" s="28" t="s">
        <v>40</v>
      </c>
      <c r="B21" s="4"/>
      <c r="C21" s="4"/>
      <c r="D21" s="4"/>
      <c r="E21" s="4"/>
      <c r="F21" s="4"/>
      <c r="G21" s="4"/>
      <c r="H21" s="4"/>
      <c r="I21" s="4"/>
      <c r="J21" s="4"/>
      <c r="K21" s="4"/>
      <c r="L21" s="4"/>
      <c r="M21" s="14" t="s">
        <v>19</v>
      </c>
      <c r="N21" s="4"/>
    </row>
    <row r="22" spans="1:14">
      <c r="A22" s="3"/>
      <c r="B22" s="4"/>
      <c r="C22" s="4"/>
      <c r="D22" s="4"/>
      <c r="E22" s="4"/>
      <c r="F22" s="4"/>
      <c r="G22" s="4"/>
      <c r="H22" s="4"/>
      <c r="I22" s="4"/>
      <c r="J22" s="4"/>
      <c r="K22" s="4"/>
      <c r="L22" s="4"/>
      <c r="M22" s="14" t="s">
        <v>19</v>
      </c>
      <c r="N22" s="4"/>
    </row>
    <row r="23" spans="1:14">
      <c r="A23" s="5" t="s">
        <v>1</v>
      </c>
      <c r="B23" s="4"/>
      <c r="C23" s="6" t="s">
        <v>2</v>
      </c>
      <c r="D23" s="4"/>
      <c r="E23" s="6" t="s">
        <v>2</v>
      </c>
      <c r="F23" s="4"/>
      <c r="G23" s="7" t="s">
        <v>1</v>
      </c>
      <c r="H23" s="4"/>
      <c r="I23" s="6" t="s">
        <v>2</v>
      </c>
      <c r="J23" s="8"/>
      <c r="K23" s="8"/>
      <c r="L23" s="8"/>
      <c r="M23" s="6"/>
      <c r="N23" s="4"/>
    </row>
    <row r="24" spans="1:14">
      <c r="A24" s="3"/>
      <c r="B24" s="4"/>
      <c r="C24" s="4"/>
      <c r="D24" s="4"/>
      <c r="E24" s="4"/>
      <c r="F24" s="4"/>
      <c r="G24" s="4"/>
      <c r="H24" s="4"/>
      <c r="I24" s="4"/>
      <c r="J24" s="4"/>
      <c r="K24" s="4"/>
      <c r="L24" s="4"/>
      <c r="M24" s="14" t="s">
        <v>19</v>
      </c>
      <c r="N24" s="4"/>
    </row>
    <row r="25" spans="1:14">
      <c r="A25" s="9" t="s">
        <v>3</v>
      </c>
      <c r="B25" s="4"/>
      <c r="C25" s="23" t="s">
        <v>41</v>
      </c>
      <c r="D25" s="4"/>
      <c r="E25" s="23" t="s">
        <v>5</v>
      </c>
      <c r="F25" s="4"/>
      <c r="G25" s="10" t="s">
        <v>6</v>
      </c>
      <c r="H25" s="4"/>
      <c r="I25" s="4"/>
      <c r="J25" s="4"/>
      <c r="K25" s="4"/>
      <c r="L25" s="4"/>
      <c r="M25" s="14" t="s">
        <v>19</v>
      </c>
      <c r="N25" s="4"/>
    </row>
    <row r="26" spans="1:14">
      <c r="A26" s="12" t="s">
        <v>19</v>
      </c>
      <c r="B26" s="4"/>
      <c r="C26" s="25" t="s">
        <v>17</v>
      </c>
      <c r="D26" s="4"/>
      <c r="E26" s="26" t="s">
        <v>13</v>
      </c>
      <c r="F26" s="4"/>
      <c r="G26" s="11" t="s">
        <v>14</v>
      </c>
      <c r="H26" s="4"/>
      <c r="I26" s="24"/>
      <c r="J26" s="23" t="s">
        <v>7</v>
      </c>
      <c r="K26" s="10" t="s">
        <v>8</v>
      </c>
      <c r="L26" s="10" t="s">
        <v>9</v>
      </c>
      <c r="M26" s="10" t="s">
        <v>10</v>
      </c>
      <c r="N26" s="4"/>
    </row>
    <row r="27" spans="1:14">
      <c r="A27" s="12" t="s">
        <v>15</v>
      </c>
      <c r="B27" s="4" t="s">
        <v>16</v>
      </c>
      <c r="C27" s="25" t="s">
        <v>21</v>
      </c>
      <c r="D27" s="4" t="s">
        <v>18</v>
      </c>
      <c r="E27" s="26" t="s">
        <v>19</v>
      </c>
      <c r="F27" s="4" t="s">
        <v>16</v>
      </c>
      <c r="G27" s="11" t="s">
        <v>20</v>
      </c>
      <c r="H27" s="4" t="s">
        <v>18</v>
      </c>
      <c r="I27" s="23"/>
      <c r="J27" s="24"/>
      <c r="K27" s="11"/>
      <c r="L27" s="11"/>
      <c r="M27" s="11"/>
      <c r="N27" s="4" t="s">
        <v>18</v>
      </c>
    </row>
    <row r="28" spans="1:14">
      <c r="A28" s="12" t="s">
        <v>19</v>
      </c>
      <c r="B28" s="4"/>
      <c r="C28" s="25" t="s">
        <v>25</v>
      </c>
      <c r="D28" s="4"/>
      <c r="E28" s="26" t="s">
        <v>22</v>
      </c>
      <c r="F28" s="4"/>
      <c r="G28" s="11" t="s">
        <v>23</v>
      </c>
      <c r="H28" s="4"/>
      <c r="I28" s="23" t="s">
        <v>24</v>
      </c>
      <c r="J28" s="24"/>
      <c r="K28" s="11"/>
      <c r="L28" s="11"/>
      <c r="M28" s="11"/>
      <c r="N28" s="4"/>
    </row>
    <row r="29" spans="1:14">
      <c r="A29" s="12" t="s">
        <v>19</v>
      </c>
      <c r="B29" s="4"/>
      <c r="C29" s="25" t="s">
        <v>27</v>
      </c>
      <c r="D29" s="4"/>
      <c r="E29" s="26" t="s">
        <v>19</v>
      </c>
      <c r="F29" s="4"/>
      <c r="G29" s="15" t="s">
        <v>26</v>
      </c>
      <c r="H29" s="4"/>
      <c r="I29" s="4"/>
      <c r="J29" s="4"/>
      <c r="K29" s="4"/>
      <c r="L29" s="4"/>
      <c r="M29" s="4"/>
      <c r="N29" s="4"/>
    </row>
    <row r="30" spans="1:14">
      <c r="A30" s="3"/>
      <c r="B30" s="4"/>
      <c r="C30" s="25" t="s">
        <v>29</v>
      </c>
      <c r="D30" s="4"/>
      <c r="E30" s="4"/>
      <c r="F30" s="4"/>
      <c r="G30" s="15" t="s">
        <v>28</v>
      </c>
      <c r="H30" s="4"/>
      <c r="I30" s="4"/>
      <c r="J30" s="4"/>
      <c r="K30" s="4"/>
      <c r="L30" s="4"/>
      <c r="M30" s="4"/>
      <c r="N30" s="4"/>
    </row>
    <row r="31" spans="1:14">
      <c r="A31" s="3"/>
      <c r="B31" s="4"/>
      <c r="C31" s="25" t="s">
        <v>31</v>
      </c>
      <c r="D31" s="4"/>
      <c r="E31" s="4"/>
      <c r="F31" s="4"/>
      <c r="G31" s="15" t="s">
        <v>30</v>
      </c>
      <c r="H31" s="4"/>
      <c r="I31" s="4"/>
      <c r="J31" s="4"/>
      <c r="K31" s="4"/>
      <c r="L31" s="4"/>
      <c r="M31" s="4"/>
      <c r="N31" s="4"/>
    </row>
    <row r="32" spans="1:14">
      <c r="A32" s="3"/>
      <c r="B32" s="4"/>
      <c r="C32" s="25" t="s">
        <v>33</v>
      </c>
      <c r="D32" s="4"/>
      <c r="E32" s="4"/>
      <c r="F32" s="4"/>
      <c r="G32" s="15" t="s">
        <v>32</v>
      </c>
      <c r="H32" s="4"/>
      <c r="I32" s="4"/>
      <c r="J32" s="4"/>
      <c r="K32" s="4"/>
      <c r="L32" s="4"/>
      <c r="M32" s="4"/>
      <c r="N32" s="4"/>
    </row>
    <row r="33" spans="1:14">
      <c r="A33" s="3"/>
      <c r="B33" s="4"/>
      <c r="C33" s="25" t="s">
        <v>34</v>
      </c>
      <c r="D33" s="4"/>
      <c r="E33" s="4"/>
      <c r="F33" s="4"/>
      <c r="G33" s="4"/>
      <c r="H33" s="4"/>
      <c r="I33" s="4"/>
      <c r="J33" s="4"/>
      <c r="K33" s="4"/>
      <c r="L33" s="4"/>
      <c r="M33" s="4"/>
      <c r="N33" s="4"/>
    </row>
    <row r="34" spans="1:14">
      <c r="A34" s="16"/>
      <c r="B34" s="17"/>
      <c r="C34" s="25" t="s">
        <v>35</v>
      </c>
      <c r="D34" s="17"/>
      <c r="E34" s="17"/>
      <c r="F34" s="17"/>
      <c r="G34" s="17"/>
      <c r="H34" s="17"/>
      <c r="I34" s="4"/>
      <c r="J34" s="4"/>
      <c r="K34" s="4"/>
      <c r="L34" s="4"/>
      <c r="M34" s="4"/>
      <c r="N34" s="4"/>
    </row>
    <row r="35" spans="1:14">
      <c r="A35" s="18"/>
      <c r="B35" s="19"/>
      <c r="C35" s="25" t="s">
        <v>36</v>
      </c>
      <c r="D35" s="19"/>
      <c r="E35" s="19"/>
      <c r="F35" s="19"/>
      <c r="G35" s="19"/>
      <c r="H35" s="19"/>
      <c r="I35" s="4"/>
      <c r="J35" s="4"/>
      <c r="K35" s="4"/>
      <c r="L35" s="4"/>
      <c r="M35" s="4"/>
      <c r="N35" s="4"/>
    </row>
    <row r="36" spans="1:14">
      <c r="A36" s="3"/>
      <c r="B36" s="17"/>
      <c r="C36" s="27"/>
      <c r="D36" s="17"/>
      <c r="E36" s="17"/>
      <c r="F36" s="17"/>
      <c r="G36" s="17"/>
      <c r="H36" s="17"/>
      <c r="I36" s="4"/>
      <c r="J36" s="4"/>
      <c r="K36" s="4"/>
      <c r="L36" s="4"/>
      <c r="M36" s="4"/>
      <c r="N36" s="4"/>
    </row>
    <row r="37" spans="1:14">
      <c r="A37" s="16"/>
      <c r="B37" s="17"/>
      <c r="C37" s="20" t="s">
        <v>37</v>
      </c>
      <c r="D37" s="17"/>
      <c r="E37" s="17"/>
      <c r="F37" s="17"/>
      <c r="G37" s="21"/>
      <c r="H37" s="17"/>
      <c r="I37" s="4"/>
      <c r="J37" s="4"/>
      <c r="K37" s="4"/>
      <c r="L37" s="22"/>
      <c r="M37" s="4"/>
      <c r="N37" s="22"/>
    </row>
    <row r="38" spans="1:14">
      <c r="A38" s="17"/>
      <c r="B38" s="17"/>
      <c r="C38" s="8" t="s">
        <v>38</v>
      </c>
      <c r="D38" s="17"/>
      <c r="E38" s="17"/>
      <c r="F38" s="17"/>
      <c r="G38" s="17"/>
      <c r="H38" s="17"/>
      <c r="I38" s="4"/>
      <c r="J38" s="4"/>
      <c r="K38" s="4"/>
      <c r="L38" s="22"/>
      <c r="M38" s="4"/>
      <c r="N38" s="22"/>
    </row>
  </sheetData>
  <mergeCells count="1">
    <mergeCell ref="M14:M20"/>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29"/>
  <sheetViews>
    <sheetView topLeftCell="A2" workbookViewId="0">
      <selection activeCell="G21" sqref="G21"/>
    </sheetView>
  </sheetViews>
  <sheetFormatPr baseColWidth="10" defaultRowHeight="15" x14ac:dyDescent="0"/>
  <cols>
    <col min="1" max="1" width="20.6640625" customWidth="1"/>
    <col min="2" max="2" width="2.33203125" customWidth="1"/>
    <col min="3" max="3" width="34.5" customWidth="1"/>
    <col min="4" max="4" width="1.83203125" customWidth="1"/>
    <col min="5" max="5" width="15.1640625" customWidth="1"/>
    <col min="6" max="6" width="2.5" customWidth="1"/>
    <col min="7" max="7" width="14.33203125" customWidth="1"/>
    <col min="8" max="8" width="3" customWidth="1"/>
    <col min="9" max="9" width="25.6640625" customWidth="1"/>
    <col min="12" max="12" width="15.1640625" customWidth="1"/>
    <col min="13" max="13" width="15.6640625" customWidth="1"/>
    <col min="14" max="14" width="25.6640625" customWidth="1"/>
    <col min="15" max="15" width="2.83203125" customWidth="1"/>
    <col min="16" max="16" width="16" customWidth="1"/>
  </cols>
  <sheetData>
    <row r="3" spans="1:16">
      <c r="A3" s="29" t="s">
        <v>272</v>
      </c>
      <c r="L3" s="42" t="s">
        <v>273</v>
      </c>
      <c r="M3" s="42" t="s">
        <v>275</v>
      </c>
      <c r="N3" s="45" t="s">
        <v>276</v>
      </c>
      <c r="P3" s="45" t="s">
        <v>273</v>
      </c>
    </row>
    <row r="4" spans="1:16">
      <c r="A4" s="35"/>
      <c r="B4" s="36"/>
      <c r="C4" s="36"/>
      <c r="D4" s="36"/>
      <c r="E4" s="37"/>
      <c r="F4" s="36"/>
      <c r="G4" s="36"/>
      <c r="H4" s="36"/>
      <c r="I4" s="37"/>
      <c r="L4" s="43" t="s">
        <v>274</v>
      </c>
      <c r="M4" s="44" t="s">
        <v>277</v>
      </c>
      <c r="N4" s="46"/>
      <c r="O4" t="s">
        <v>18</v>
      </c>
      <c r="P4" s="46"/>
    </row>
    <row r="5" spans="1:16">
      <c r="A5" s="33" t="s">
        <v>24</v>
      </c>
      <c r="B5" s="38" t="s">
        <v>105</v>
      </c>
      <c r="C5" s="32" t="s">
        <v>268</v>
      </c>
      <c r="D5" s="38" t="s">
        <v>18</v>
      </c>
      <c r="E5" s="34" t="s">
        <v>269</v>
      </c>
      <c r="F5" s="38" t="s">
        <v>105</v>
      </c>
      <c r="G5" s="32" t="s">
        <v>270</v>
      </c>
      <c r="H5" s="38" t="s">
        <v>18</v>
      </c>
      <c r="I5" s="34" t="s">
        <v>271</v>
      </c>
      <c r="L5" s="44"/>
      <c r="M5" s="43" t="s">
        <v>19</v>
      </c>
      <c r="N5" s="46"/>
      <c r="P5" s="46"/>
    </row>
    <row r="6" spans="1:16">
      <c r="A6" s="39"/>
      <c r="B6" s="40"/>
      <c r="C6" s="40"/>
      <c r="D6" s="40"/>
      <c r="E6" s="41"/>
      <c r="F6" s="40"/>
      <c r="G6" s="40"/>
      <c r="H6" s="40"/>
      <c r="I6" s="41"/>
      <c r="L6" s="44"/>
      <c r="M6" s="43" t="s">
        <v>278</v>
      </c>
      <c r="N6" s="46"/>
      <c r="P6" s="46"/>
    </row>
    <row r="7" spans="1:16">
      <c r="L7" s="44"/>
      <c r="M7" s="43" t="s">
        <v>19</v>
      </c>
      <c r="N7" s="46"/>
      <c r="P7" s="46"/>
    </row>
    <row r="8" spans="1:16">
      <c r="I8" s="30" t="s">
        <v>291</v>
      </c>
      <c r="L8" s="44"/>
      <c r="M8" s="43" t="s">
        <v>19</v>
      </c>
      <c r="N8" s="46"/>
      <c r="P8" s="46"/>
    </row>
    <row r="9" spans="1:16">
      <c r="I9" s="30" t="s">
        <v>293</v>
      </c>
      <c r="L9" s="44"/>
      <c r="M9" s="43" t="s">
        <v>19</v>
      </c>
      <c r="N9" s="46"/>
      <c r="P9" s="46"/>
    </row>
    <row r="10" spans="1:16">
      <c r="I10" s="30" t="s">
        <v>292</v>
      </c>
      <c r="L10" s="44"/>
      <c r="M10" s="43" t="s">
        <v>279</v>
      </c>
      <c r="N10" s="46"/>
      <c r="P10" s="46"/>
    </row>
    <row r="11" spans="1:16">
      <c r="L11" s="44"/>
      <c r="M11" s="43" t="s">
        <v>19</v>
      </c>
      <c r="N11" s="46"/>
      <c r="P11" s="46"/>
    </row>
    <row r="12" spans="1:16">
      <c r="L12" s="44"/>
      <c r="M12" s="43" t="s">
        <v>19</v>
      </c>
      <c r="N12" s="46"/>
      <c r="P12" s="46"/>
    </row>
    <row r="13" spans="1:16">
      <c r="A13" s="29"/>
    </row>
    <row r="15" spans="1:16">
      <c r="C15" s="29"/>
    </row>
    <row r="16" spans="1:16">
      <c r="C16" s="29"/>
    </row>
    <row r="17" spans="3:14">
      <c r="C17" s="29"/>
      <c r="L17" s="67" t="s">
        <v>294</v>
      </c>
      <c r="M17" s="67"/>
      <c r="N17" s="67"/>
    </row>
    <row r="18" spans="3:14">
      <c r="C18" s="29"/>
      <c r="L18" s="67" t="s">
        <v>295</v>
      </c>
      <c r="M18" s="67"/>
      <c r="N18" s="67"/>
    </row>
    <row r="19" spans="3:14">
      <c r="C19" s="29"/>
      <c r="L19" s="68" t="s">
        <v>296</v>
      </c>
      <c r="M19" s="68"/>
      <c r="N19" s="68"/>
    </row>
    <row r="20" spans="3:14">
      <c r="C20" s="29"/>
      <c r="L20" s="67" t="s">
        <v>297</v>
      </c>
      <c r="M20" s="67"/>
      <c r="N20" s="67"/>
    </row>
    <row r="21" spans="3:14">
      <c r="C21" s="29"/>
      <c r="L21" s="67" t="s">
        <v>298</v>
      </c>
      <c r="M21" s="67"/>
      <c r="N21" s="67"/>
    </row>
    <row r="22" spans="3:14">
      <c r="C22" s="29"/>
    </row>
    <row r="23" spans="3:14">
      <c r="C23" s="29"/>
    </row>
    <row r="24" spans="3:14">
      <c r="C24" s="29"/>
    </row>
    <row r="25" spans="3:14">
      <c r="C25" s="29"/>
    </row>
    <row r="26" spans="3:14">
      <c r="C26" s="29"/>
    </row>
    <row r="27" spans="3:14">
      <c r="C27" s="29"/>
    </row>
    <row r="28" spans="3:14">
      <c r="C28" s="29"/>
    </row>
    <row r="29" spans="3:14">
      <c r="C29" s="29"/>
    </row>
    <row r="30" spans="3:14">
      <c r="C30" s="29"/>
    </row>
    <row r="31" spans="3:14">
      <c r="C31" s="29"/>
    </row>
    <row r="32" spans="3:14">
      <c r="C32" s="29"/>
    </row>
    <row r="33" spans="3:3">
      <c r="C33" s="29"/>
    </row>
    <row r="34" spans="3:3">
      <c r="C34" s="29"/>
    </row>
    <row r="35" spans="3:3">
      <c r="C35" s="29"/>
    </row>
    <row r="36" spans="3:3">
      <c r="C36" s="29"/>
    </row>
    <row r="37" spans="3:3">
      <c r="C37" s="29"/>
    </row>
    <row r="38" spans="3:3">
      <c r="C38" s="29"/>
    </row>
    <row r="39" spans="3:3">
      <c r="C39" s="29"/>
    </row>
    <row r="40" spans="3:3">
      <c r="C40" s="29"/>
    </row>
    <row r="41" spans="3:3">
      <c r="C41" s="29"/>
    </row>
    <row r="42" spans="3:3">
      <c r="C42" s="29"/>
    </row>
    <row r="43" spans="3:3">
      <c r="C43" s="29"/>
    </row>
    <row r="44" spans="3:3">
      <c r="C44" s="29"/>
    </row>
    <row r="45" spans="3:3">
      <c r="C45" s="29"/>
    </row>
    <row r="46" spans="3:3">
      <c r="C46" s="29"/>
    </row>
    <row r="47" spans="3:3">
      <c r="C47" s="29"/>
    </row>
    <row r="48" spans="3:3">
      <c r="C48" s="29"/>
    </row>
    <row r="49" spans="3:3">
      <c r="C49" s="29"/>
    </row>
    <row r="50" spans="3:3">
      <c r="C50" s="29"/>
    </row>
    <row r="51" spans="3:3">
      <c r="C51" s="29"/>
    </row>
    <row r="52" spans="3:3">
      <c r="C52" s="29"/>
    </row>
    <row r="53" spans="3:3">
      <c r="C53" s="29"/>
    </row>
    <row r="54" spans="3:3">
      <c r="C54" s="29"/>
    </row>
    <row r="55" spans="3:3">
      <c r="C55" s="29"/>
    </row>
    <row r="56" spans="3:3">
      <c r="C56" s="29"/>
    </row>
    <row r="57" spans="3:3">
      <c r="C57" s="29"/>
    </row>
    <row r="58" spans="3:3">
      <c r="C58" s="29"/>
    </row>
    <row r="59" spans="3:3">
      <c r="C59" s="29"/>
    </row>
    <row r="60" spans="3:3">
      <c r="C60" s="29"/>
    </row>
    <row r="61" spans="3:3">
      <c r="C61" s="29"/>
    </row>
    <row r="62" spans="3:3">
      <c r="C62" s="29"/>
    </row>
    <row r="63" spans="3:3">
      <c r="C63" s="29"/>
    </row>
    <row r="64" spans="3:3">
      <c r="C64" s="29"/>
    </row>
    <row r="65" spans="3:3">
      <c r="C65" s="29"/>
    </row>
    <row r="66" spans="3:3">
      <c r="C66" s="29"/>
    </row>
    <row r="67" spans="3:3">
      <c r="C67" s="29"/>
    </row>
    <row r="68" spans="3:3">
      <c r="C68" s="29"/>
    </row>
    <row r="69" spans="3:3">
      <c r="C69" s="29"/>
    </row>
    <row r="70" spans="3:3">
      <c r="C70" s="29"/>
    </row>
    <row r="71" spans="3:3">
      <c r="C71" s="29"/>
    </row>
    <row r="72" spans="3:3">
      <c r="C72" s="29"/>
    </row>
    <row r="73" spans="3:3">
      <c r="C73" s="29"/>
    </row>
    <row r="74" spans="3:3">
      <c r="C74" s="29"/>
    </row>
    <row r="75" spans="3:3">
      <c r="C75" s="29"/>
    </row>
    <row r="76" spans="3:3">
      <c r="C76" s="29"/>
    </row>
    <row r="77" spans="3:3">
      <c r="C77" s="29"/>
    </row>
    <row r="78" spans="3:3">
      <c r="C78" s="29"/>
    </row>
    <row r="79" spans="3:3">
      <c r="C79" s="29"/>
    </row>
    <row r="80" spans="3:3">
      <c r="C80" s="29"/>
    </row>
    <row r="81" spans="3:3">
      <c r="C81" s="29"/>
    </row>
    <row r="82" spans="3:3">
      <c r="C82" s="29"/>
    </row>
    <row r="83" spans="3:3">
      <c r="C83" s="29"/>
    </row>
    <row r="84" spans="3:3">
      <c r="C84" s="29"/>
    </row>
    <row r="85" spans="3:3">
      <c r="C85" s="29"/>
    </row>
    <row r="86" spans="3:3">
      <c r="C86" s="29"/>
    </row>
    <row r="87" spans="3:3">
      <c r="C87" s="29"/>
    </row>
    <row r="88" spans="3:3">
      <c r="C88" s="29"/>
    </row>
    <row r="89" spans="3:3">
      <c r="C89" s="29"/>
    </row>
    <row r="90" spans="3:3">
      <c r="C90" s="29"/>
    </row>
    <row r="91" spans="3:3">
      <c r="C91" s="29"/>
    </row>
    <row r="92" spans="3:3">
      <c r="C92" s="29"/>
    </row>
    <row r="93" spans="3:3">
      <c r="C93" s="29"/>
    </row>
    <row r="94" spans="3:3">
      <c r="C94" s="29"/>
    </row>
    <row r="95" spans="3:3">
      <c r="C95" s="29"/>
    </row>
    <row r="96" spans="3:3">
      <c r="C96" s="29"/>
    </row>
    <row r="97" spans="3:3">
      <c r="C97" s="29"/>
    </row>
    <row r="98" spans="3:3">
      <c r="C98" s="29"/>
    </row>
    <row r="99" spans="3:3">
      <c r="C99" s="29"/>
    </row>
    <row r="100" spans="3:3">
      <c r="C100" s="29"/>
    </row>
    <row r="101" spans="3:3">
      <c r="C101" s="29"/>
    </row>
    <row r="102" spans="3:3">
      <c r="C102" s="29"/>
    </row>
    <row r="103" spans="3:3">
      <c r="C103" s="29"/>
    </row>
    <row r="104" spans="3:3">
      <c r="C104" s="29"/>
    </row>
    <row r="105" spans="3:3">
      <c r="C105" s="29"/>
    </row>
    <row r="106" spans="3:3">
      <c r="C106" s="29"/>
    </row>
    <row r="107" spans="3:3">
      <c r="C107" s="29"/>
    </row>
    <row r="108" spans="3:3">
      <c r="C108" s="29"/>
    </row>
    <row r="109" spans="3:3">
      <c r="C109" s="29"/>
    </row>
    <row r="110" spans="3:3">
      <c r="C110" s="29"/>
    </row>
    <row r="111" spans="3:3">
      <c r="C111" s="29"/>
    </row>
    <row r="112" spans="3:3">
      <c r="C112" s="29"/>
    </row>
    <row r="113" spans="3:3">
      <c r="C113" s="29"/>
    </row>
    <row r="114" spans="3:3">
      <c r="C114" s="29"/>
    </row>
    <row r="115" spans="3:3">
      <c r="C115" s="29"/>
    </row>
    <row r="116" spans="3:3">
      <c r="C116" s="29"/>
    </row>
    <row r="117" spans="3:3">
      <c r="C117" s="29"/>
    </row>
    <row r="118" spans="3:3">
      <c r="C118" s="29"/>
    </row>
    <row r="119" spans="3:3">
      <c r="C119" s="29"/>
    </row>
    <row r="120" spans="3:3">
      <c r="C120" s="29"/>
    </row>
    <row r="121" spans="3:3">
      <c r="C121" s="29"/>
    </row>
    <row r="122" spans="3:3">
      <c r="C122" s="29"/>
    </row>
    <row r="123" spans="3:3">
      <c r="C123" s="29"/>
    </row>
    <row r="124" spans="3:3">
      <c r="C124" s="29"/>
    </row>
    <row r="125" spans="3:3">
      <c r="C125" s="29"/>
    </row>
    <row r="126" spans="3:3">
      <c r="C126" s="29"/>
    </row>
    <row r="127" spans="3:3">
      <c r="C127" s="29"/>
    </row>
    <row r="128" spans="3:3">
      <c r="C128" s="29"/>
    </row>
    <row r="129" spans="3:3">
      <c r="C129"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5"/>
  <sheetViews>
    <sheetView topLeftCell="E36" workbookViewId="0">
      <selection activeCell="Z46" sqref="Z46:AA48"/>
    </sheetView>
  </sheetViews>
  <sheetFormatPr baseColWidth="10" defaultRowHeight="15" x14ac:dyDescent="0"/>
  <cols>
    <col min="4" max="4" width="2.6640625" customWidth="1"/>
    <col min="6" max="6" width="11.1640625" customWidth="1"/>
    <col min="7" max="7" width="3.33203125" customWidth="1"/>
    <col min="10" max="10" width="2.5" customWidth="1"/>
    <col min="13" max="13" width="3.1640625" customWidth="1"/>
    <col min="16" max="16" width="3.5" customWidth="1"/>
    <col min="19" max="19" width="5" customWidth="1"/>
    <col min="22" max="22" width="4.83203125" customWidth="1"/>
    <col min="23" max="23" width="6" customWidth="1"/>
    <col min="25" max="25" width="4.6640625" customWidth="1"/>
    <col min="26" max="26" width="5.1640625" customWidth="1"/>
    <col min="28" max="28" width="4.6640625" customWidth="1"/>
  </cols>
  <sheetData>
    <row r="1" spans="1:29">
      <c r="A1" s="211" t="s">
        <v>304</v>
      </c>
      <c r="B1" s="212"/>
      <c r="C1" s="212"/>
      <c r="D1" s="70"/>
      <c r="E1" s="70"/>
      <c r="F1" s="70"/>
      <c r="G1" s="70"/>
      <c r="H1" s="70"/>
      <c r="I1" s="70"/>
      <c r="J1" s="70"/>
      <c r="K1" s="70"/>
      <c r="L1" s="70"/>
      <c r="M1" s="70"/>
      <c r="N1" s="70"/>
      <c r="O1" s="70"/>
      <c r="P1" s="70"/>
      <c r="Q1" s="70"/>
      <c r="R1" s="70"/>
      <c r="S1" s="70"/>
      <c r="T1" s="70"/>
      <c r="U1" s="70"/>
      <c r="V1" s="70"/>
      <c r="W1" s="70"/>
      <c r="X1" s="70"/>
      <c r="Y1" s="70"/>
      <c r="Z1" s="70"/>
      <c r="AA1" s="70"/>
      <c r="AB1" s="70"/>
      <c r="AC1" s="71"/>
    </row>
    <row r="2" spans="1:29">
      <c r="A2" s="72"/>
      <c r="B2" s="4"/>
      <c r="C2" s="4"/>
      <c r="D2" s="4"/>
      <c r="E2" s="4"/>
      <c r="F2" s="4"/>
      <c r="G2" s="4"/>
      <c r="H2" s="4"/>
      <c r="I2" s="4"/>
      <c r="J2" s="4"/>
      <c r="K2" s="4"/>
      <c r="L2" s="4"/>
      <c r="M2" s="4"/>
      <c r="N2" s="4"/>
      <c r="O2" s="4"/>
      <c r="P2" s="4"/>
      <c r="Q2" s="4"/>
      <c r="R2" s="4"/>
      <c r="S2" s="4"/>
      <c r="T2" s="4"/>
      <c r="U2" s="4"/>
      <c r="V2" s="4"/>
      <c r="W2" s="4"/>
      <c r="X2" s="4"/>
      <c r="Y2" s="4"/>
      <c r="Z2" s="4"/>
      <c r="AA2" s="4"/>
      <c r="AB2" s="4"/>
      <c r="AC2" s="73"/>
    </row>
    <row r="3" spans="1:29" ht="15" customHeight="1">
      <c r="A3" s="72"/>
      <c r="B3" s="179" t="s">
        <v>299</v>
      </c>
      <c r="C3" s="181"/>
      <c r="D3" s="4"/>
      <c r="E3" s="205" t="s">
        <v>300</v>
      </c>
      <c r="F3" s="217"/>
      <c r="G3" s="4"/>
      <c r="H3" s="179" t="s">
        <v>305</v>
      </c>
      <c r="I3" s="181"/>
      <c r="J3" s="4"/>
      <c r="K3" s="179" t="s">
        <v>306</v>
      </c>
      <c r="L3" s="181"/>
      <c r="M3" s="4"/>
      <c r="N3" s="205" t="s">
        <v>307</v>
      </c>
      <c r="O3" s="217"/>
      <c r="P3" s="4"/>
      <c r="Q3" s="205" t="s">
        <v>308</v>
      </c>
      <c r="R3" s="217"/>
      <c r="S3" s="4"/>
      <c r="T3" s="173" t="s">
        <v>310</v>
      </c>
      <c r="U3" s="234"/>
      <c r="V3" s="234"/>
      <c r="W3" s="4"/>
      <c r="X3" s="235" t="s">
        <v>361</v>
      </c>
      <c r="Y3" s="236"/>
      <c r="Z3" s="4"/>
      <c r="AA3" s="235" t="s">
        <v>312</v>
      </c>
      <c r="AB3" s="236"/>
      <c r="AC3" s="73"/>
    </row>
    <row r="4" spans="1:29" ht="15" customHeight="1">
      <c r="A4" s="74" t="s">
        <v>302</v>
      </c>
      <c r="B4" s="182"/>
      <c r="C4" s="184"/>
      <c r="D4" s="69"/>
      <c r="E4" s="220"/>
      <c r="F4" s="207"/>
      <c r="G4" s="69"/>
      <c r="H4" s="182"/>
      <c r="I4" s="184"/>
      <c r="J4" s="69"/>
      <c r="K4" s="182"/>
      <c r="L4" s="184"/>
      <c r="M4" s="69"/>
      <c r="N4" s="220"/>
      <c r="O4" s="207"/>
      <c r="P4" s="69"/>
      <c r="Q4" s="220"/>
      <c r="R4" s="207"/>
      <c r="S4" s="69"/>
      <c r="T4" s="173"/>
      <c r="U4" s="234"/>
      <c r="V4" s="234"/>
      <c r="W4" s="69"/>
      <c r="X4" s="237"/>
      <c r="Y4" s="238"/>
      <c r="Z4" s="69"/>
      <c r="AA4" s="237"/>
      <c r="AB4" s="238"/>
      <c r="AC4" s="73"/>
    </row>
    <row r="5" spans="1:29">
      <c r="A5" s="72"/>
      <c r="B5" s="4"/>
      <c r="C5" s="4"/>
      <c r="D5" s="4"/>
      <c r="E5" s="4"/>
      <c r="F5" s="4"/>
      <c r="G5" s="4"/>
      <c r="H5" s="4"/>
      <c r="I5" s="4"/>
      <c r="J5" s="4"/>
      <c r="K5" s="4"/>
      <c r="L5" s="4"/>
      <c r="M5" s="4"/>
      <c r="N5" s="4"/>
      <c r="O5" s="4"/>
      <c r="P5" s="4"/>
      <c r="Q5" s="4"/>
      <c r="R5" s="4"/>
      <c r="S5" s="4"/>
      <c r="T5" s="4"/>
      <c r="U5" s="4"/>
      <c r="V5" s="4"/>
      <c r="W5" s="4"/>
      <c r="X5" s="4"/>
      <c r="Y5" s="4"/>
      <c r="Z5" s="4"/>
      <c r="AA5" s="4"/>
      <c r="AB5" s="4"/>
      <c r="AC5" s="73"/>
    </row>
    <row r="6" spans="1:29" ht="15" customHeight="1">
      <c r="A6" s="72"/>
      <c r="B6" s="4"/>
      <c r="C6" s="4"/>
      <c r="D6" s="4"/>
      <c r="E6" s="162" t="s">
        <v>301</v>
      </c>
      <c r="F6" s="163"/>
      <c r="G6" s="4"/>
      <c r="H6" s="4"/>
      <c r="I6" s="4"/>
      <c r="J6" s="4"/>
      <c r="K6" s="4"/>
      <c r="L6" s="4"/>
      <c r="M6" s="4"/>
      <c r="N6" s="4"/>
      <c r="O6" s="4"/>
      <c r="P6" s="4"/>
      <c r="Q6" s="162" t="s">
        <v>309</v>
      </c>
      <c r="R6" s="163"/>
      <c r="S6" s="4"/>
      <c r="T6" s="193" t="s">
        <v>360</v>
      </c>
      <c r="U6" s="193"/>
      <c r="V6" s="193"/>
      <c r="W6" s="4"/>
      <c r="X6" s="4"/>
      <c r="Y6" s="4"/>
      <c r="Z6" s="4"/>
      <c r="AA6" s="4"/>
      <c r="AB6" s="4"/>
      <c r="AC6" s="73"/>
    </row>
    <row r="7" spans="1:29" ht="15" customHeight="1">
      <c r="A7" s="74" t="s">
        <v>303</v>
      </c>
      <c r="B7" s="69"/>
      <c r="C7" s="69"/>
      <c r="D7" s="69"/>
      <c r="E7" s="194"/>
      <c r="F7" s="196"/>
      <c r="G7" s="69"/>
      <c r="H7" s="69"/>
      <c r="I7" s="69"/>
      <c r="J7" s="69"/>
      <c r="K7" s="69"/>
      <c r="L7" s="69"/>
      <c r="M7" s="69"/>
      <c r="N7" s="69"/>
      <c r="O7" s="69"/>
      <c r="P7" s="69"/>
      <c r="Q7" s="164"/>
      <c r="R7" s="165"/>
      <c r="S7" s="69"/>
      <c r="T7" s="193"/>
      <c r="U7" s="193"/>
      <c r="V7" s="193"/>
      <c r="W7" s="4"/>
      <c r="X7" s="4"/>
      <c r="Y7" s="4"/>
      <c r="Z7" s="4"/>
      <c r="AA7" s="4"/>
      <c r="AB7" s="4"/>
      <c r="AC7" s="73"/>
    </row>
    <row r="8" spans="1:29" ht="16" thickBot="1">
      <c r="A8" s="72"/>
      <c r="B8" s="4"/>
      <c r="C8" s="4"/>
      <c r="D8" s="4"/>
      <c r="E8" s="4"/>
      <c r="F8" s="4"/>
      <c r="G8" s="4"/>
      <c r="H8" s="4"/>
      <c r="I8" s="4"/>
      <c r="J8" s="4"/>
      <c r="K8" s="4"/>
      <c r="L8" s="4"/>
      <c r="M8" s="4"/>
      <c r="N8" s="4"/>
      <c r="O8" s="4"/>
      <c r="P8" s="4"/>
      <c r="Q8" s="164"/>
      <c r="R8" s="165"/>
      <c r="S8" s="4"/>
      <c r="T8" s="193"/>
      <c r="U8" s="193"/>
      <c r="V8" s="193"/>
      <c r="W8" s="4"/>
      <c r="X8" s="4"/>
      <c r="Y8" s="4"/>
      <c r="Z8" s="4"/>
      <c r="AA8" s="4"/>
      <c r="AB8" s="4"/>
      <c r="AC8" s="73"/>
    </row>
    <row r="9" spans="1:29">
      <c r="A9" s="72"/>
      <c r="B9" s="105" t="s">
        <v>370</v>
      </c>
      <c r="C9" s="91"/>
      <c r="D9" s="91"/>
      <c r="E9" s="91"/>
      <c r="F9" s="91"/>
      <c r="G9" s="91"/>
      <c r="H9" s="91"/>
      <c r="I9" s="91"/>
      <c r="J9" s="91"/>
      <c r="K9" s="91"/>
      <c r="L9" s="92"/>
      <c r="M9" s="4"/>
      <c r="N9" s="4"/>
      <c r="O9" s="4"/>
      <c r="P9" s="4"/>
      <c r="Q9" s="164"/>
      <c r="R9" s="165"/>
      <c r="S9" s="4"/>
      <c r="T9" s="193"/>
      <c r="U9" s="193"/>
      <c r="V9" s="193"/>
      <c r="W9" s="4"/>
      <c r="X9" s="4"/>
      <c r="Y9" s="4"/>
      <c r="Z9" s="4"/>
      <c r="AA9" s="4"/>
      <c r="AB9" s="4"/>
      <c r="AC9" s="73"/>
    </row>
    <row r="10" spans="1:29">
      <c r="A10" s="72"/>
      <c r="B10" s="106"/>
      <c r="C10" s="90"/>
      <c r="D10" s="90"/>
      <c r="E10" s="90"/>
      <c r="F10" s="90"/>
      <c r="G10" s="90"/>
      <c r="H10" s="90"/>
      <c r="I10" s="90"/>
      <c r="J10" s="90"/>
      <c r="K10" s="90"/>
      <c r="L10" s="93"/>
      <c r="M10" s="4"/>
      <c r="N10" s="4"/>
      <c r="O10" s="4"/>
      <c r="P10" s="4"/>
      <c r="Q10" s="164"/>
      <c r="R10" s="165"/>
      <c r="S10" s="4"/>
      <c r="T10" s="193"/>
      <c r="U10" s="193"/>
      <c r="V10" s="193"/>
      <c r="W10" s="4"/>
      <c r="X10" s="4"/>
      <c r="Y10" s="4"/>
      <c r="Z10" s="4"/>
      <c r="AA10" s="4"/>
      <c r="AB10" s="4"/>
      <c r="AC10" s="73"/>
    </row>
    <row r="11" spans="1:29">
      <c r="A11" s="72"/>
      <c r="B11" s="106" t="s">
        <v>371</v>
      </c>
      <c r="C11" s="90"/>
      <c r="D11" s="90"/>
      <c r="E11" s="90"/>
      <c r="F11" s="90"/>
      <c r="G11" s="90"/>
      <c r="H11" s="90"/>
      <c r="I11" s="90"/>
      <c r="J11" s="90"/>
      <c r="K11" s="90"/>
      <c r="L11" s="93"/>
      <c r="M11" s="4"/>
      <c r="N11" s="4"/>
      <c r="O11" s="4"/>
      <c r="P11" s="4"/>
      <c r="Q11" s="164"/>
      <c r="R11" s="165"/>
      <c r="S11" s="4"/>
      <c r="T11" s="193"/>
      <c r="U11" s="193"/>
      <c r="V11" s="193"/>
      <c r="W11" s="4"/>
      <c r="X11" s="4"/>
      <c r="Y11" s="4"/>
      <c r="Z11" s="4"/>
      <c r="AA11" s="4"/>
      <c r="AB11" s="4"/>
      <c r="AC11" s="73"/>
    </row>
    <row r="12" spans="1:29">
      <c r="A12" s="72"/>
      <c r="B12" s="106"/>
      <c r="C12" s="90"/>
      <c r="D12" s="90"/>
      <c r="E12" s="90"/>
      <c r="F12" s="90"/>
      <c r="G12" s="90"/>
      <c r="H12" s="90"/>
      <c r="I12" s="90"/>
      <c r="J12" s="90"/>
      <c r="K12" s="90"/>
      <c r="L12" s="93"/>
      <c r="M12" s="4"/>
      <c r="N12" s="4"/>
      <c r="O12" s="4"/>
      <c r="P12" s="4"/>
      <c r="Q12" s="164"/>
      <c r="R12" s="165"/>
      <c r="S12" s="4"/>
      <c r="T12" s="193"/>
      <c r="U12" s="193"/>
      <c r="V12" s="193"/>
      <c r="W12" s="4"/>
      <c r="X12" s="4"/>
      <c r="Y12" s="4"/>
      <c r="Z12" s="4"/>
      <c r="AA12" s="4"/>
      <c r="AB12" s="4"/>
      <c r="AC12" s="73"/>
    </row>
    <row r="13" spans="1:29">
      <c r="A13" s="72"/>
      <c r="B13" s="106" t="s">
        <v>372</v>
      </c>
      <c r="C13" s="90"/>
      <c r="D13" s="90"/>
      <c r="E13" s="90"/>
      <c r="F13" s="90"/>
      <c r="G13" s="90"/>
      <c r="H13" s="90"/>
      <c r="I13" s="90"/>
      <c r="J13" s="90"/>
      <c r="K13" s="90"/>
      <c r="L13" s="93"/>
      <c r="M13" s="4"/>
      <c r="N13" s="4"/>
      <c r="O13" s="4"/>
      <c r="P13" s="4"/>
      <c r="Q13" s="194"/>
      <c r="R13" s="196"/>
      <c r="S13" s="4"/>
      <c r="T13" s="193"/>
      <c r="U13" s="193"/>
      <c r="V13" s="193"/>
      <c r="W13" s="4"/>
      <c r="X13" s="4"/>
      <c r="Y13" s="4"/>
      <c r="Z13" s="4"/>
      <c r="AA13" s="4"/>
      <c r="AB13" s="4"/>
      <c r="AC13" s="73"/>
    </row>
    <row r="14" spans="1:29">
      <c r="A14" s="72"/>
      <c r="B14" s="106"/>
      <c r="C14" s="90"/>
      <c r="D14" s="90"/>
      <c r="E14" s="90"/>
      <c r="F14" s="90"/>
      <c r="G14" s="90"/>
      <c r="H14" s="90"/>
      <c r="I14" s="90"/>
      <c r="J14" s="90"/>
      <c r="K14" s="90"/>
      <c r="L14" s="93"/>
      <c r="M14" s="4"/>
      <c r="N14" s="4"/>
      <c r="O14" s="4"/>
      <c r="P14" s="4"/>
      <c r="Q14" s="4"/>
      <c r="R14" s="4"/>
      <c r="S14" s="4"/>
      <c r="T14" s="193"/>
      <c r="U14" s="193"/>
      <c r="V14" s="193"/>
      <c r="W14" s="4"/>
      <c r="X14" s="4"/>
      <c r="Y14" s="4"/>
      <c r="Z14" s="4"/>
      <c r="AA14" s="4"/>
      <c r="AB14" s="4"/>
      <c r="AC14" s="73"/>
    </row>
    <row r="15" spans="1:29" ht="16" thickBot="1">
      <c r="A15" s="72"/>
      <c r="B15" s="107" t="s">
        <v>373</v>
      </c>
      <c r="C15" s="94"/>
      <c r="D15" s="94"/>
      <c r="E15" s="94"/>
      <c r="F15" s="94"/>
      <c r="G15" s="94"/>
      <c r="H15" s="94"/>
      <c r="I15" s="94"/>
      <c r="J15" s="94"/>
      <c r="K15" s="94"/>
      <c r="L15" s="95"/>
      <c r="M15" s="4"/>
      <c r="N15" s="4"/>
      <c r="O15" s="4"/>
      <c r="P15" s="4"/>
      <c r="Q15" s="4"/>
      <c r="R15" s="4"/>
      <c r="S15" s="4"/>
      <c r="T15" s="193"/>
      <c r="U15" s="193"/>
      <c r="V15" s="193"/>
      <c r="W15" s="4"/>
      <c r="X15" s="4"/>
      <c r="Y15" s="4"/>
      <c r="Z15" s="4"/>
      <c r="AA15" s="4"/>
      <c r="AB15" s="4"/>
      <c r="AC15" s="73"/>
    </row>
    <row r="16" spans="1:29">
      <c r="A16" s="72"/>
      <c r="B16" s="4"/>
      <c r="C16" s="4"/>
      <c r="D16" s="4"/>
      <c r="E16" s="4"/>
      <c r="F16" s="4"/>
      <c r="G16" s="4"/>
      <c r="H16" s="4"/>
      <c r="I16" s="4"/>
      <c r="J16" s="4"/>
      <c r="K16" s="4"/>
      <c r="L16" s="4"/>
      <c r="M16" s="4"/>
      <c r="N16" s="4"/>
      <c r="O16" s="4"/>
      <c r="P16" s="4"/>
      <c r="Q16" s="4"/>
      <c r="R16" s="4"/>
      <c r="S16" s="4"/>
      <c r="T16" s="193"/>
      <c r="U16" s="193"/>
      <c r="V16" s="193"/>
      <c r="W16" s="4"/>
      <c r="X16" s="4"/>
      <c r="Y16" s="4"/>
      <c r="Z16" s="4"/>
      <c r="AA16" s="4"/>
      <c r="AB16" s="4"/>
      <c r="AC16" s="73"/>
    </row>
    <row r="17" spans="1:32">
      <c r="A17" s="72"/>
      <c r="B17" s="4"/>
      <c r="C17" s="4"/>
      <c r="D17" s="4"/>
      <c r="E17" s="4"/>
      <c r="F17" s="4"/>
      <c r="G17" s="4"/>
      <c r="H17" s="4"/>
      <c r="I17" s="4"/>
      <c r="J17" s="4"/>
      <c r="K17" s="4"/>
      <c r="L17" s="4"/>
      <c r="M17" s="4"/>
      <c r="N17" s="4"/>
      <c r="O17" s="4"/>
      <c r="P17" s="4"/>
      <c r="Q17" s="4"/>
      <c r="R17" s="4"/>
      <c r="S17" s="4"/>
      <c r="T17" s="193"/>
      <c r="U17" s="193"/>
      <c r="V17" s="193"/>
      <c r="W17" s="4"/>
      <c r="X17" s="4"/>
      <c r="Y17" s="4"/>
      <c r="Z17" s="4"/>
      <c r="AA17" s="4"/>
      <c r="AB17" s="4"/>
      <c r="AC17" s="73"/>
    </row>
    <row r="18" spans="1:32" ht="16" thickBot="1">
      <c r="A18" s="75"/>
      <c r="B18" s="76"/>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6"/>
      <c r="AC18" s="77"/>
    </row>
    <row r="19" spans="1:32">
      <c r="A19" s="211" t="s">
        <v>313</v>
      </c>
      <c r="B19" s="212"/>
      <c r="C19" s="212"/>
      <c r="D19" s="70"/>
      <c r="E19" s="70"/>
      <c r="F19" s="70"/>
      <c r="G19" s="70"/>
      <c r="H19" s="70"/>
      <c r="I19" s="70"/>
      <c r="J19" s="70"/>
      <c r="K19" s="70"/>
      <c r="L19" s="70"/>
      <c r="M19" s="70"/>
      <c r="N19" s="70"/>
      <c r="O19" s="70"/>
      <c r="P19" s="70"/>
      <c r="Q19" s="70"/>
      <c r="R19" s="70"/>
      <c r="S19" s="70"/>
      <c r="T19" s="70"/>
      <c r="U19" s="70"/>
      <c r="V19" s="70"/>
      <c r="W19" s="71"/>
      <c r="X19" s="4"/>
      <c r="Y19" s="4"/>
      <c r="Z19" s="4"/>
      <c r="AA19" s="4"/>
      <c r="AB19" s="4"/>
      <c r="AC19" s="4"/>
    </row>
    <row r="20" spans="1:32">
      <c r="A20" s="72"/>
      <c r="B20" s="4"/>
      <c r="C20" s="4"/>
      <c r="D20" s="4"/>
      <c r="E20" s="4"/>
      <c r="F20" s="4"/>
      <c r="G20" s="4"/>
      <c r="H20" s="4"/>
      <c r="I20" s="4"/>
      <c r="J20" s="4"/>
      <c r="K20" s="4"/>
      <c r="L20" s="4"/>
      <c r="M20" s="4"/>
      <c r="N20" s="4"/>
      <c r="O20" s="4"/>
      <c r="P20" s="4"/>
      <c r="Q20" s="4"/>
      <c r="R20" s="4"/>
      <c r="S20" s="4"/>
      <c r="T20" s="4"/>
      <c r="U20" s="4"/>
      <c r="V20" s="4"/>
      <c r="W20" s="73"/>
    </row>
    <row r="21" spans="1:32" ht="15" customHeight="1">
      <c r="A21" s="72"/>
      <c r="B21" s="205" t="s">
        <v>322</v>
      </c>
      <c r="C21" s="217"/>
      <c r="D21" s="4"/>
      <c r="E21" s="205" t="s">
        <v>325</v>
      </c>
      <c r="F21" s="217"/>
      <c r="G21" s="4"/>
      <c r="H21" s="205" t="s">
        <v>323</v>
      </c>
      <c r="I21" s="217"/>
      <c r="J21" s="4"/>
      <c r="K21" s="205" t="s">
        <v>325</v>
      </c>
      <c r="L21" s="217"/>
      <c r="M21" s="4"/>
      <c r="N21" s="205" t="s">
        <v>329</v>
      </c>
      <c r="O21" s="217"/>
      <c r="P21" s="4"/>
      <c r="Q21" s="205" t="s">
        <v>314</v>
      </c>
      <c r="R21" s="217"/>
      <c r="S21" s="4"/>
      <c r="T21" s="228" t="s">
        <v>349</v>
      </c>
      <c r="U21" s="229"/>
      <c r="V21" s="230"/>
      <c r="W21" s="73"/>
    </row>
    <row r="22" spans="1:32" ht="16" thickBot="1">
      <c r="A22" s="74" t="s">
        <v>302</v>
      </c>
      <c r="B22" s="220"/>
      <c r="C22" s="207"/>
      <c r="D22" s="69"/>
      <c r="E22" s="220"/>
      <c r="F22" s="207"/>
      <c r="G22" s="69"/>
      <c r="H22" s="220"/>
      <c r="I22" s="207"/>
      <c r="J22" s="69"/>
      <c r="K22" s="220"/>
      <c r="L22" s="207"/>
      <c r="M22" s="69"/>
      <c r="N22" s="220"/>
      <c r="O22" s="207"/>
      <c r="P22" s="69"/>
      <c r="Q22" s="220"/>
      <c r="R22" s="207"/>
      <c r="S22" s="69"/>
      <c r="T22" s="231"/>
      <c r="U22" s="232"/>
      <c r="V22" s="233"/>
      <c r="W22" s="73"/>
    </row>
    <row r="23" spans="1:32">
      <c r="A23" s="72"/>
      <c r="B23" s="38"/>
      <c r="C23" s="38"/>
      <c r="D23" s="4"/>
      <c r="E23" s="38"/>
      <c r="F23" s="38"/>
      <c r="G23" s="4"/>
      <c r="H23" s="38"/>
      <c r="I23" s="38"/>
      <c r="J23" s="4"/>
      <c r="K23" s="38"/>
      <c r="L23" s="38"/>
      <c r="M23" s="4"/>
      <c r="N23" s="4"/>
      <c r="O23" s="4"/>
      <c r="P23" s="4"/>
      <c r="Q23" s="4"/>
      <c r="R23" s="4"/>
      <c r="S23" s="4"/>
      <c r="T23" s="4"/>
      <c r="U23" s="4"/>
      <c r="V23" s="4"/>
      <c r="W23" s="73"/>
      <c r="Y23" s="104" t="s">
        <v>374</v>
      </c>
      <c r="Z23" s="96"/>
      <c r="AA23" s="96"/>
      <c r="AB23" s="96"/>
      <c r="AC23" s="96"/>
      <c r="AD23" s="96"/>
      <c r="AE23" s="96"/>
      <c r="AF23" s="97"/>
    </row>
    <row r="24" spans="1:32" ht="15" customHeight="1">
      <c r="A24" s="72"/>
      <c r="B24" s="197" t="s">
        <v>315</v>
      </c>
      <c r="C24" s="198"/>
      <c r="D24" s="38"/>
      <c r="E24" s="197"/>
      <c r="F24" s="198"/>
      <c r="G24" s="69"/>
      <c r="H24" s="197" t="s">
        <v>315</v>
      </c>
      <c r="I24" s="198"/>
      <c r="J24" s="69"/>
      <c r="K24" s="197"/>
      <c r="L24" s="198"/>
      <c r="M24" s="4"/>
      <c r="N24" s="4"/>
      <c r="O24" s="4"/>
      <c r="P24" s="4"/>
      <c r="Q24" s="4"/>
      <c r="R24" s="4"/>
      <c r="S24" s="4"/>
      <c r="T24" s="4"/>
      <c r="U24" s="4"/>
      <c r="V24" s="4"/>
      <c r="W24" s="73"/>
      <c r="Y24" s="108"/>
      <c r="Z24" s="99"/>
      <c r="AA24" s="99"/>
      <c r="AB24" s="99"/>
      <c r="AC24" s="99"/>
      <c r="AD24" s="99"/>
      <c r="AE24" s="99"/>
      <c r="AF24" s="100"/>
    </row>
    <row r="25" spans="1:32">
      <c r="A25" s="72"/>
      <c r="B25" s="38"/>
      <c r="C25" s="38"/>
      <c r="D25" s="4"/>
      <c r="E25" s="38"/>
      <c r="F25" s="38"/>
      <c r="G25" s="4"/>
      <c r="H25" s="38"/>
      <c r="I25" s="38"/>
      <c r="J25" s="4"/>
      <c r="K25" s="38"/>
      <c r="L25" s="38"/>
      <c r="M25" s="4"/>
      <c r="N25" s="4"/>
      <c r="O25" s="4"/>
      <c r="P25" s="4"/>
      <c r="Q25" s="4"/>
      <c r="R25" s="4"/>
      <c r="S25" s="4"/>
      <c r="T25" s="4"/>
      <c r="U25" s="4"/>
      <c r="V25" s="4"/>
      <c r="W25" s="73"/>
      <c r="Y25" s="108"/>
      <c r="Z25" s="99"/>
      <c r="AA25" s="99"/>
      <c r="AB25" s="99"/>
      <c r="AC25" s="99"/>
      <c r="AD25" s="99"/>
      <c r="AE25" s="99"/>
      <c r="AF25" s="100"/>
    </row>
    <row r="26" spans="1:32">
      <c r="A26" s="72"/>
      <c r="B26" s="197" t="s">
        <v>316</v>
      </c>
      <c r="C26" s="198"/>
      <c r="D26" s="38"/>
      <c r="E26" s="197" t="s">
        <v>324</v>
      </c>
      <c r="F26" s="198"/>
      <c r="G26" s="69"/>
      <c r="H26" s="197" t="s">
        <v>316</v>
      </c>
      <c r="I26" s="198"/>
      <c r="J26" s="69"/>
      <c r="K26" s="197"/>
      <c r="L26" s="198"/>
      <c r="M26" s="78"/>
      <c r="N26" s="4"/>
      <c r="O26" s="4"/>
      <c r="P26" s="4"/>
      <c r="Q26" s="4"/>
      <c r="R26" s="4"/>
      <c r="S26" s="4"/>
      <c r="T26" s="4"/>
      <c r="U26" s="4"/>
      <c r="V26" s="4"/>
      <c r="W26" s="73"/>
      <c r="Y26" s="108"/>
      <c r="Z26" s="99"/>
      <c r="AA26" s="99"/>
      <c r="AB26" s="99"/>
      <c r="AC26" s="99"/>
      <c r="AD26" s="99"/>
      <c r="AE26" s="99"/>
      <c r="AF26" s="100"/>
    </row>
    <row r="27" spans="1:32">
      <c r="A27" s="72"/>
      <c r="B27" s="38"/>
      <c r="C27" s="38"/>
      <c r="D27" s="4"/>
      <c r="E27" s="38"/>
      <c r="F27" s="38"/>
      <c r="G27" s="4"/>
      <c r="H27" s="38"/>
      <c r="I27" s="38"/>
      <c r="J27" s="4"/>
      <c r="K27" s="38"/>
      <c r="L27" s="38"/>
      <c r="M27" s="4"/>
      <c r="N27" s="4"/>
      <c r="O27" s="4"/>
      <c r="P27" s="4"/>
      <c r="Q27" s="4"/>
      <c r="R27" s="4"/>
      <c r="S27" s="4"/>
      <c r="T27" s="4"/>
      <c r="U27" s="4"/>
      <c r="V27" s="4"/>
      <c r="W27" s="73"/>
      <c r="Y27" s="112" t="s">
        <v>376</v>
      </c>
      <c r="Z27" s="8"/>
      <c r="AA27" s="8"/>
      <c r="AB27" s="8"/>
      <c r="AC27" s="8"/>
      <c r="AD27" s="8"/>
      <c r="AE27" s="8"/>
      <c r="AF27" s="113"/>
    </row>
    <row r="28" spans="1:32">
      <c r="A28" s="72"/>
      <c r="B28" s="197" t="s">
        <v>317</v>
      </c>
      <c r="C28" s="198"/>
      <c r="D28" s="38"/>
      <c r="E28" s="197"/>
      <c r="F28" s="198"/>
      <c r="G28" s="69"/>
      <c r="H28" s="197" t="s">
        <v>317</v>
      </c>
      <c r="I28" s="198"/>
      <c r="J28" s="69"/>
      <c r="K28" s="197"/>
      <c r="L28" s="198"/>
      <c r="M28" s="4"/>
      <c r="N28" s="4"/>
      <c r="O28" s="4"/>
      <c r="P28" s="4"/>
      <c r="Q28" s="4"/>
      <c r="R28" s="4"/>
      <c r="S28" s="4"/>
      <c r="T28" s="4"/>
      <c r="U28" s="4"/>
      <c r="V28" s="4"/>
      <c r="W28" s="73"/>
      <c r="Y28" s="108" t="s">
        <v>375</v>
      </c>
      <c r="Z28" s="99"/>
      <c r="AA28" s="99"/>
      <c r="AB28" s="99"/>
      <c r="AC28" s="99"/>
      <c r="AD28" s="99"/>
      <c r="AE28" s="99"/>
      <c r="AF28" s="100"/>
    </row>
    <row r="29" spans="1:32">
      <c r="A29" s="72"/>
      <c r="B29" s="38"/>
      <c r="C29" s="38"/>
      <c r="D29" s="4"/>
      <c r="E29" s="38"/>
      <c r="F29" s="38"/>
      <c r="G29" s="4"/>
      <c r="H29" s="38"/>
      <c r="I29" s="38"/>
      <c r="J29" s="4"/>
      <c r="K29" s="38"/>
      <c r="L29" s="38"/>
      <c r="M29" s="4"/>
      <c r="N29" s="4"/>
      <c r="O29" s="4"/>
      <c r="P29" s="4"/>
      <c r="Q29" s="4"/>
      <c r="R29" s="4"/>
      <c r="S29" s="4"/>
      <c r="T29" s="4"/>
      <c r="U29" s="4"/>
      <c r="V29" s="4"/>
      <c r="W29" s="73"/>
      <c r="Y29" s="108" t="s">
        <v>378</v>
      </c>
      <c r="Z29" s="99"/>
      <c r="AA29" s="99"/>
      <c r="AB29" s="99"/>
      <c r="AC29" s="99"/>
      <c r="AD29" s="99"/>
      <c r="AE29" s="99"/>
      <c r="AF29" s="100"/>
    </row>
    <row r="30" spans="1:32">
      <c r="A30" s="72"/>
      <c r="B30" s="197" t="s">
        <v>318</v>
      </c>
      <c r="C30" s="198"/>
      <c r="D30" s="38"/>
      <c r="E30" s="197" t="s">
        <v>326</v>
      </c>
      <c r="F30" s="198"/>
      <c r="G30" s="69"/>
      <c r="H30" s="197" t="s">
        <v>331</v>
      </c>
      <c r="I30" s="198"/>
      <c r="J30" s="69"/>
      <c r="K30" s="197" t="s">
        <v>330</v>
      </c>
      <c r="L30" s="198"/>
      <c r="M30" s="4"/>
      <c r="N30" s="4"/>
      <c r="O30" s="4"/>
      <c r="P30" s="4"/>
      <c r="Q30" s="4"/>
      <c r="R30" s="4"/>
      <c r="S30" s="4"/>
      <c r="T30" s="4"/>
      <c r="U30" s="4"/>
      <c r="V30" s="4"/>
      <c r="W30" s="73"/>
      <c r="Y30" s="108" t="s">
        <v>377</v>
      </c>
      <c r="Z30" s="99"/>
      <c r="AA30" s="99"/>
      <c r="AB30" s="99"/>
      <c r="AC30" s="99"/>
      <c r="AD30" s="99"/>
      <c r="AE30" s="99"/>
      <c r="AF30" s="100"/>
    </row>
    <row r="31" spans="1:32">
      <c r="A31" s="72"/>
      <c r="B31" s="38"/>
      <c r="C31" s="38"/>
      <c r="D31" s="4"/>
      <c r="E31" s="38"/>
      <c r="F31" s="38"/>
      <c r="G31" s="4"/>
      <c r="H31" s="38"/>
      <c r="I31" s="38"/>
      <c r="J31" s="4"/>
      <c r="K31" s="38"/>
      <c r="L31" s="38"/>
      <c r="M31" s="4"/>
      <c r="N31" s="4"/>
      <c r="O31" s="4"/>
      <c r="P31" s="4"/>
      <c r="Q31" s="4"/>
      <c r="R31" s="4"/>
      <c r="S31" s="4"/>
      <c r="T31" s="4"/>
      <c r="U31" s="4"/>
      <c r="V31" s="4"/>
      <c r="W31" s="73"/>
      <c r="Y31" s="98"/>
      <c r="Z31" s="99"/>
      <c r="AA31" s="99"/>
      <c r="AB31" s="99"/>
      <c r="AC31" s="99"/>
      <c r="AD31" s="99"/>
      <c r="AE31" s="99"/>
      <c r="AF31" s="100"/>
    </row>
    <row r="32" spans="1:32">
      <c r="A32" s="72"/>
      <c r="B32" s="223" t="s">
        <v>320</v>
      </c>
      <c r="C32" s="224"/>
      <c r="D32" s="38"/>
      <c r="E32" s="223" t="s">
        <v>327</v>
      </c>
      <c r="F32" s="224"/>
      <c r="G32" s="69"/>
      <c r="H32" s="223" t="s">
        <v>320</v>
      </c>
      <c r="I32" s="224"/>
      <c r="J32" s="69"/>
      <c r="K32" s="223"/>
      <c r="L32" s="224"/>
      <c r="M32" s="4"/>
      <c r="N32" s="4"/>
      <c r="O32" s="4"/>
      <c r="P32" s="4"/>
      <c r="Q32" s="4"/>
      <c r="R32" s="4"/>
      <c r="S32" s="4"/>
      <c r="T32" s="4"/>
      <c r="U32" s="4"/>
      <c r="V32" s="4"/>
      <c r="W32" s="73"/>
      <c r="Y32" s="98"/>
      <c r="Z32" s="99"/>
      <c r="AA32" s="99"/>
      <c r="AB32" s="99"/>
      <c r="AC32" s="99"/>
      <c r="AD32" s="99"/>
      <c r="AE32" s="99"/>
      <c r="AF32" s="100"/>
    </row>
    <row r="33" spans="1:32">
      <c r="A33" s="72"/>
      <c r="B33" s="79"/>
      <c r="C33" s="79"/>
      <c r="D33" s="4"/>
      <c r="E33" s="79"/>
      <c r="F33" s="79"/>
      <c r="G33" s="4"/>
      <c r="H33" s="79"/>
      <c r="I33" s="79"/>
      <c r="J33" s="4"/>
      <c r="K33" s="79"/>
      <c r="L33" s="79"/>
      <c r="M33" s="4"/>
      <c r="N33" s="4"/>
      <c r="O33" s="4"/>
      <c r="P33" s="4"/>
      <c r="Q33" s="4"/>
      <c r="R33" s="4"/>
      <c r="S33" s="4"/>
      <c r="T33" s="4"/>
      <c r="U33" s="4"/>
      <c r="V33" s="4"/>
      <c r="W33" s="73"/>
      <c r="Y33" s="98"/>
      <c r="Z33" s="99"/>
      <c r="AA33" s="99"/>
      <c r="AB33" s="99"/>
      <c r="AC33" s="99"/>
      <c r="AD33" s="99"/>
      <c r="AE33" s="99"/>
      <c r="AF33" s="100"/>
    </row>
    <row r="34" spans="1:32" ht="16" thickBot="1">
      <c r="A34" s="72"/>
      <c r="B34" s="197" t="s">
        <v>319</v>
      </c>
      <c r="C34" s="198"/>
      <c r="D34" s="69"/>
      <c r="E34" s="197" t="s">
        <v>328</v>
      </c>
      <c r="F34" s="198"/>
      <c r="G34" s="69"/>
      <c r="H34" s="197" t="s">
        <v>321</v>
      </c>
      <c r="I34" s="198"/>
      <c r="J34" s="69"/>
      <c r="K34" s="197"/>
      <c r="L34" s="198"/>
      <c r="M34" s="4"/>
      <c r="N34" s="4"/>
      <c r="O34" s="4"/>
      <c r="P34" s="4"/>
      <c r="Q34" s="4"/>
      <c r="R34" s="4"/>
      <c r="S34" s="4"/>
      <c r="T34" s="4"/>
      <c r="U34" s="4"/>
      <c r="V34" s="4"/>
      <c r="W34" s="73"/>
      <c r="Y34" s="101"/>
      <c r="Z34" s="102"/>
      <c r="AA34" s="102"/>
      <c r="AB34" s="102"/>
      <c r="AC34" s="102"/>
      <c r="AD34" s="102"/>
      <c r="AE34" s="102"/>
      <c r="AF34" s="103"/>
    </row>
    <row r="35" spans="1:32">
      <c r="A35" s="72"/>
      <c r="B35" s="79"/>
      <c r="C35" s="79"/>
      <c r="D35" s="4"/>
      <c r="E35" s="79"/>
      <c r="F35" s="79"/>
      <c r="G35" s="4"/>
      <c r="H35" s="4"/>
      <c r="I35" s="4"/>
      <c r="J35" s="4"/>
      <c r="K35" s="79"/>
      <c r="L35" s="79"/>
      <c r="M35" s="4"/>
      <c r="N35" s="4"/>
      <c r="O35" s="4"/>
      <c r="P35" s="4"/>
      <c r="Q35" s="4"/>
      <c r="R35" s="4"/>
      <c r="S35" s="4"/>
      <c r="T35" s="4"/>
      <c r="U35" s="4"/>
      <c r="V35" s="4"/>
      <c r="W35" s="73"/>
    </row>
    <row r="36" spans="1:32">
      <c r="A36" s="72"/>
      <c r="B36" s="4"/>
      <c r="C36" s="4"/>
      <c r="D36" s="4"/>
      <c r="E36" s="162" t="s">
        <v>363</v>
      </c>
      <c r="F36" s="163"/>
      <c r="G36" s="4"/>
      <c r="H36" s="4"/>
      <c r="I36" s="4"/>
      <c r="J36" s="4"/>
      <c r="K36" s="162" t="s">
        <v>363</v>
      </c>
      <c r="L36" s="163"/>
      <c r="M36" s="4"/>
      <c r="N36" s="4"/>
      <c r="O36" s="4"/>
      <c r="P36" s="4"/>
      <c r="Q36" s="4"/>
      <c r="R36" s="4"/>
      <c r="S36" s="4"/>
      <c r="T36" s="4"/>
      <c r="U36" s="4"/>
      <c r="V36" s="4"/>
      <c r="W36" s="73"/>
    </row>
    <row r="37" spans="1:32" ht="15" customHeight="1">
      <c r="A37" s="80" t="s">
        <v>303</v>
      </c>
      <c r="B37" s="160" t="s">
        <v>362</v>
      </c>
      <c r="C37" s="161"/>
      <c r="D37" s="81"/>
      <c r="E37" s="164"/>
      <c r="F37" s="165"/>
      <c r="G37" s="81"/>
      <c r="H37" s="160" t="s">
        <v>362</v>
      </c>
      <c r="I37" s="161"/>
      <c r="J37" s="81"/>
      <c r="K37" s="164"/>
      <c r="L37" s="165"/>
      <c r="M37" s="81"/>
      <c r="N37" s="81"/>
      <c r="O37" s="81"/>
      <c r="P37" s="81"/>
      <c r="Q37" s="81"/>
      <c r="R37" s="81"/>
      <c r="S37" s="81"/>
      <c r="T37" s="81"/>
      <c r="U37" s="81"/>
      <c r="V37" s="81"/>
      <c r="W37" s="73"/>
    </row>
    <row r="38" spans="1:32" ht="15" customHeight="1" thickBot="1">
      <c r="A38" s="75"/>
      <c r="B38" s="76"/>
      <c r="C38" s="76"/>
      <c r="D38" s="76"/>
      <c r="E38" s="166"/>
      <c r="F38" s="167"/>
      <c r="G38" s="76"/>
      <c r="H38" s="76"/>
      <c r="I38" s="76"/>
      <c r="J38" s="76"/>
      <c r="K38" s="166"/>
      <c r="L38" s="167"/>
      <c r="M38" s="76"/>
      <c r="N38" s="76"/>
      <c r="O38" s="76"/>
      <c r="P38" s="76"/>
      <c r="Q38" s="76"/>
      <c r="R38" s="76"/>
      <c r="S38" s="76"/>
      <c r="T38" s="76"/>
      <c r="U38" s="76"/>
      <c r="V38" s="76"/>
      <c r="W38" s="77"/>
    </row>
    <row r="39" spans="1:32">
      <c r="A39" s="211" t="s">
        <v>332</v>
      </c>
      <c r="B39" s="212"/>
      <c r="C39" s="212"/>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1"/>
    </row>
    <row r="40" spans="1:32">
      <c r="A40" s="72"/>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73"/>
    </row>
    <row r="41" spans="1:32" ht="15" customHeight="1">
      <c r="A41" s="72"/>
      <c r="B41" s="205" t="s">
        <v>333</v>
      </c>
      <c r="C41" s="217"/>
      <c r="D41" s="4"/>
      <c r="E41" s="205" t="s">
        <v>335</v>
      </c>
      <c r="F41" s="217"/>
      <c r="G41" s="4"/>
      <c r="H41" s="205" t="s">
        <v>334</v>
      </c>
      <c r="I41" s="217"/>
      <c r="J41" s="4"/>
      <c r="K41" s="205" t="s">
        <v>340</v>
      </c>
      <c r="L41" s="217"/>
      <c r="M41" s="4"/>
      <c r="N41" s="205" t="s">
        <v>341</v>
      </c>
      <c r="O41" s="217"/>
      <c r="P41" s="4"/>
      <c r="Q41" s="213" t="s">
        <v>346</v>
      </c>
      <c r="R41" s="214"/>
      <c r="S41" s="4"/>
      <c r="T41" s="213" t="s">
        <v>347</v>
      </c>
      <c r="U41" s="214"/>
      <c r="V41" s="4"/>
      <c r="W41" s="171" t="s">
        <v>348</v>
      </c>
      <c r="X41" s="225"/>
      <c r="Y41" s="4"/>
      <c r="Z41" s="199" t="s">
        <v>365</v>
      </c>
      <c r="AA41" s="200"/>
      <c r="AB41" s="4"/>
    </row>
    <row r="42" spans="1:32">
      <c r="A42" s="74" t="s">
        <v>302</v>
      </c>
      <c r="B42" s="220"/>
      <c r="C42" s="207"/>
      <c r="D42" s="69"/>
      <c r="E42" s="220"/>
      <c r="F42" s="207"/>
      <c r="G42" s="69"/>
      <c r="H42" s="220"/>
      <c r="I42" s="207"/>
      <c r="J42" s="69"/>
      <c r="K42" s="218"/>
      <c r="L42" s="219"/>
      <c r="M42" s="69"/>
      <c r="N42" s="218"/>
      <c r="O42" s="219"/>
      <c r="P42" s="69"/>
      <c r="Q42" s="215"/>
      <c r="R42" s="216"/>
      <c r="S42" s="69"/>
      <c r="T42" s="215"/>
      <c r="U42" s="216"/>
      <c r="V42" s="89" t="s">
        <v>364</v>
      </c>
      <c r="W42" s="226"/>
      <c r="X42" s="227"/>
      <c r="Y42" s="69" t="s">
        <v>18</v>
      </c>
      <c r="Z42" s="201"/>
      <c r="AA42" s="202"/>
    </row>
    <row r="43" spans="1:32" ht="16" customHeight="1">
      <c r="A43" s="72"/>
      <c r="E43" s="82"/>
      <c r="F43" s="83"/>
      <c r="G43" s="4"/>
      <c r="H43" s="82"/>
      <c r="I43" s="83"/>
      <c r="J43" s="4"/>
      <c r="K43" s="220"/>
      <c r="L43" s="207"/>
      <c r="M43" s="4"/>
      <c r="N43" s="220"/>
      <c r="O43" s="207"/>
      <c r="P43" s="4"/>
      <c r="Q43" s="4"/>
      <c r="R43" s="4"/>
      <c r="S43" s="4"/>
      <c r="T43" s="4"/>
      <c r="U43" s="4"/>
      <c r="V43" s="4"/>
      <c r="Z43" s="203"/>
      <c r="AA43" s="204"/>
    </row>
    <row r="44" spans="1:32" ht="15" customHeight="1">
      <c r="A44" s="72"/>
      <c r="E44" s="221" t="s">
        <v>345</v>
      </c>
      <c r="F44" s="222"/>
      <c r="G44" s="38"/>
      <c r="H44" s="197" t="s">
        <v>338</v>
      </c>
      <c r="I44" s="198"/>
      <c r="J44" s="4"/>
      <c r="K44" s="4"/>
      <c r="L44" s="4"/>
      <c r="M44" s="4"/>
      <c r="N44" s="4"/>
      <c r="O44" s="4"/>
      <c r="P44" s="4"/>
      <c r="Q44" s="4"/>
      <c r="R44" s="4"/>
      <c r="S44" s="4"/>
      <c r="T44" s="4"/>
      <c r="U44" s="4"/>
      <c r="V44" s="4"/>
    </row>
    <row r="45" spans="1:32">
      <c r="E45" s="82"/>
      <c r="F45" s="83"/>
      <c r="G45" s="4"/>
      <c r="H45" s="82"/>
      <c r="I45" s="83"/>
      <c r="Q45" s="4"/>
      <c r="R45" s="4"/>
      <c r="S45" s="4"/>
      <c r="T45" s="4"/>
      <c r="U45" s="4"/>
      <c r="V45" s="4"/>
    </row>
    <row r="46" spans="1:32" ht="15" customHeight="1">
      <c r="A46" s="72"/>
      <c r="E46" s="197" t="s">
        <v>337</v>
      </c>
      <c r="F46" s="210"/>
      <c r="G46" s="38"/>
      <c r="H46" s="160" t="s">
        <v>342</v>
      </c>
      <c r="I46" s="161"/>
      <c r="J46" s="4"/>
      <c r="K46" s="4"/>
      <c r="L46" s="4"/>
      <c r="M46" s="4"/>
      <c r="N46" s="4"/>
      <c r="O46" s="4"/>
      <c r="P46" s="4"/>
      <c r="S46" s="4"/>
      <c r="T46" s="213" t="s">
        <v>556</v>
      </c>
      <c r="U46" s="214"/>
      <c r="V46" s="4"/>
      <c r="W46" s="171" t="s">
        <v>557</v>
      </c>
      <c r="X46" s="225"/>
      <c r="Y46" s="4"/>
      <c r="Z46" s="199" t="s">
        <v>365</v>
      </c>
      <c r="AA46" s="200"/>
    </row>
    <row r="47" spans="1:32">
      <c r="A47" s="72"/>
      <c r="E47" s="82"/>
      <c r="F47" s="83"/>
      <c r="G47" s="4"/>
      <c r="H47" s="82"/>
      <c r="I47" s="83"/>
      <c r="J47" s="4"/>
      <c r="K47" s="4"/>
      <c r="L47" s="4"/>
      <c r="M47" s="4"/>
      <c r="N47" s="4"/>
      <c r="O47" s="4"/>
      <c r="P47" s="17"/>
      <c r="S47" s="69"/>
      <c r="T47" s="215"/>
      <c r="U47" s="216"/>
      <c r="V47" s="89" t="s">
        <v>364</v>
      </c>
      <c r="W47" s="226"/>
      <c r="X47" s="227"/>
      <c r="Y47" s="69" t="s">
        <v>18</v>
      </c>
      <c r="Z47" s="201"/>
      <c r="AA47" s="202"/>
    </row>
    <row r="48" spans="1:32">
      <c r="A48" s="72"/>
      <c r="E48" s="197" t="s">
        <v>336</v>
      </c>
      <c r="F48" s="210"/>
      <c r="G48" s="38"/>
      <c r="H48" s="197" t="s">
        <v>339</v>
      </c>
      <c r="I48" s="210"/>
      <c r="J48" s="4"/>
      <c r="K48" s="4"/>
      <c r="L48" s="4"/>
      <c r="M48" s="4"/>
      <c r="N48" s="4"/>
      <c r="O48" s="4"/>
      <c r="P48" s="4"/>
      <c r="Q48" s="4"/>
      <c r="R48" s="4"/>
      <c r="S48" s="4"/>
      <c r="T48" s="4"/>
      <c r="U48" s="4"/>
      <c r="V48" s="4"/>
      <c r="Z48" s="203"/>
      <c r="AA48" s="204"/>
    </row>
    <row r="49" spans="1:29">
      <c r="A49" s="72"/>
      <c r="E49" s="39"/>
      <c r="F49" s="41"/>
      <c r="G49" s="4"/>
      <c r="H49" s="39"/>
      <c r="I49" s="41"/>
      <c r="J49" s="4"/>
      <c r="K49" s="4"/>
      <c r="L49" s="4"/>
      <c r="M49" s="4"/>
      <c r="N49" s="4"/>
      <c r="O49" s="4"/>
      <c r="P49" s="4"/>
      <c r="Q49" s="162" t="s">
        <v>368</v>
      </c>
      <c r="R49" s="192"/>
      <c r="S49" s="192"/>
      <c r="T49" s="192"/>
      <c r="U49" s="192"/>
      <c r="V49" s="192"/>
      <c r="W49" s="192"/>
      <c r="X49" s="192"/>
      <c r="Y49" s="192"/>
      <c r="Z49" s="192"/>
      <c r="AA49" s="163"/>
    </row>
    <row r="50" spans="1:29">
      <c r="A50" s="72"/>
      <c r="B50" s="4"/>
      <c r="C50" s="4"/>
      <c r="D50" s="4"/>
      <c r="E50" s="197" t="s">
        <v>9</v>
      </c>
      <c r="F50" s="210"/>
      <c r="G50" s="38"/>
      <c r="H50" s="197" t="s">
        <v>344</v>
      </c>
      <c r="I50" s="210"/>
      <c r="J50" s="4"/>
      <c r="K50" s="4"/>
      <c r="L50" s="4"/>
      <c r="M50" s="4"/>
      <c r="N50" s="4"/>
      <c r="O50" s="4"/>
      <c r="P50" s="4"/>
      <c r="Q50" s="164"/>
      <c r="R50" s="193"/>
      <c r="S50" s="193"/>
      <c r="T50" s="193"/>
      <c r="U50" s="193"/>
      <c r="V50" s="193"/>
      <c r="W50" s="193"/>
      <c r="X50" s="193"/>
      <c r="Y50" s="193"/>
      <c r="Z50" s="193"/>
      <c r="AA50" s="165"/>
    </row>
    <row r="51" spans="1:29" ht="15" customHeight="1">
      <c r="A51" s="72"/>
      <c r="B51" s="4"/>
      <c r="C51" s="4"/>
      <c r="D51" s="4"/>
      <c r="E51" s="4"/>
      <c r="F51" s="4"/>
      <c r="G51" s="4"/>
      <c r="H51" s="192" t="s">
        <v>343</v>
      </c>
      <c r="I51" s="192"/>
      <c r="J51" s="162" t="s">
        <v>363</v>
      </c>
      <c r="K51" s="163"/>
      <c r="L51" s="4"/>
      <c r="M51" s="4"/>
      <c r="N51" s="4"/>
      <c r="O51" s="4"/>
      <c r="P51" s="4"/>
      <c r="Q51" s="164"/>
      <c r="R51" s="193"/>
      <c r="S51" s="193"/>
      <c r="T51" s="193"/>
      <c r="U51" s="193"/>
      <c r="V51" s="193"/>
      <c r="W51" s="193"/>
      <c r="X51" s="193"/>
      <c r="Y51" s="193"/>
      <c r="Z51" s="193"/>
      <c r="AA51" s="165"/>
    </row>
    <row r="52" spans="1:29">
      <c r="A52" s="80" t="s">
        <v>303</v>
      </c>
      <c r="B52" s="81"/>
      <c r="C52" s="81"/>
      <c r="D52" s="81"/>
      <c r="E52" s="81"/>
      <c r="F52" s="81"/>
      <c r="G52" s="81"/>
      <c r="H52" s="193"/>
      <c r="I52" s="193"/>
      <c r="J52" s="164"/>
      <c r="K52" s="165"/>
      <c r="L52" s="81"/>
      <c r="M52" s="81"/>
      <c r="N52" s="81"/>
      <c r="O52" s="81"/>
      <c r="P52" s="81"/>
      <c r="Q52" s="164"/>
      <c r="R52" s="193"/>
      <c r="S52" s="193"/>
      <c r="T52" s="193"/>
      <c r="U52" s="193"/>
      <c r="V52" s="193"/>
      <c r="W52" s="193"/>
      <c r="X52" s="193"/>
      <c r="Y52" s="193"/>
      <c r="Z52" s="193"/>
      <c r="AA52" s="165"/>
    </row>
    <row r="53" spans="1:29" ht="16" thickBot="1">
      <c r="A53" s="72"/>
      <c r="B53" s="4"/>
      <c r="C53" s="4"/>
      <c r="D53" s="4"/>
      <c r="E53" s="4"/>
      <c r="F53" s="4"/>
      <c r="G53" s="4"/>
      <c r="H53" s="193"/>
      <c r="I53" s="193"/>
      <c r="J53" s="166"/>
      <c r="K53" s="167"/>
      <c r="L53" s="4"/>
      <c r="M53" s="4"/>
      <c r="N53" s="4"/>
      <c r="O53" s="4"/>
      <c r="P53" s="4"/>
      <c r="Q53" s="164"/>
      <c r="R53" s="193"/>
      <c r="S53" s="193"/>
      <c r="T53" s="193"/>
      <c r="U53" s="193"/>
      <c r="V53" s="193"/>
      <c r="W53" s="193"/>
      <c r="X53" s="193"/>
      <c r="Y53" s="193"/>
      <c r="Z53" s="193"/>
      <c r="AA53" s="165"/>
    </row>
    <row r="54" spans="1:29">
      <c r="A54" s="72"/>
      <c r="B54" s="4"/>
      <c r="C54" s="4"/>
      <c r="D54" s="4"/>
      <c r="E54" s="4"/>
      <c r="F54" s="4"/>
      <c r="G54" s="4"/>
      <c r="H54" s="193"/>
      <c r="I54" s="193"/>
      <c r="J54" s="4"/>
      <c r="K54" s="4"/>
      <c r="L54" s="4"/>
      <c r="M54" s="4"/>
      <c r="N54" s="4"/>
      <c r="O54" s="4"/>
      <c r="P54" s="4"/>
      <c r="Q54" s="164"/>
      <c r="R54" s="193"/>
      <c r="S54" s="193"/>
      <c r="T54" s="193"/>
      <c r="U54" s="193"/>
      <c r="V54" s="193"/>
      <c r="W54" s="193"/>
      <c r="X54" s="193"/>
      <c r="Y54" s="193"/>
      <c r="Z54" s="193"/>
      <c r="AA54" s="165"/>
    </row>
    <row r="55" spans="1:29">
      <c r="A55" s="72"/>
      <c r="B55" s="4"/>
      <c r="C55" s="4"/>
      <c r="D55" s="4"/>
      <c r="E55" s="4"/>
      <c r="F55" s="4"/>
      <c r="G55" s="4"/>
      <c r="H55" s="193"/>
      <c r="I55" s="193"/>
      <c r="J55" s="4"/>
      <c r="K55" s="4"/>
      <c r="L55" s="4"/>
      <c r="M55" s="4"/>
      <c r="N55" s="4"/>
      <c r="O55" s="4"/>
      <c r="P55" s="4"/>
      <c r="Q55" s="194"/>
      <c r="R55" s="195"/>
      <c r="S55" s="195"/>
      <c r="T55" s="195"/>
      <c r="U55" s="195"/>
      <c r="V55" s="195"/>
      <c r="W55" s="195"/>
      <c r="X55" s="195"/>
      <c r="Y55" s="195"/>
      <c r="Z55" s="195"/>
      <c r="AA55" s="196"/>
    </row>
    <row r="56" spans="1:29" ht="16" thickBot="1">
      <c r="A56" s="75"/>
      <c r="B56" s="76"/>
      <c r="C56" s="76"/>
      <c r="D56" s="76"/>
      <c r="E56" s="76"/>
      <c r="F56" s="76"/>
      <c r="G56" s="76"/>
      <c r="H56" s="209"/>
      <c r="I56" s="209"/>
      <c r="J56" s="76"/>
      <c r="K56" s="76"/>
      <c r="L56" s="76"/>
      <c r="M56" s="76"/>
      <c r="N56" s="76"/>
      <c r="O56" s="76"/>
      <c r="P56" s="76"/>
      <c r="Q56" s="76"/>
      <c r="R56" s="76"/>
      <c r="S56" s="76"/>
      <c r="T56" s="76"/>
      <c r="U56" s="76"/>
      <c r="V56" s="76"/>
      <c r="W56" s="76"/>
      <c r="X56" s="76"/>
      <c r="Y56" s="76"/>
      <c r="Z56" s="76"/>
      <c r="AA56" s="76"/>
      <c r="AB56" s="76"/>
      <c r="AC56" s="77"/>
    </row>
    <row r="57" spans="1:29">
      <c r="A57" s="211" t="s">
        <v>369</v>
      </c>
      <c r="B57" s="212"/>
      <c r="C57" s="212"/>
      <c r="D57" s="70"/>
      <c r="E57" s="70"/>
      <c r="F57" s="70"/>
      <c r="G57" s="70"/>
      <c r="H57" s="70"/>
      <c r="I57" s="70"/>
      <c r="J57" s="70"/>
      <c r="K57" s="70"/>
      <c r="L57" s="70"/>
      <c r="M57" s="70"/>
      <c r="N57" s="70"/>
      <c r="O57" s="70"/>
      <c r="P57" s="70"/>
    </row>
    <row r="58" spans="1:29">
      <c r="A58" s="72"/>
      <c r="B58" s="4"/>
      <c r="C58" s="4"/>
    </row>
    <row r="59" spans="1:29" ht="15" customHeight="1">
      <c r="A59" s="72"/>
      <c r="B59" s="205" t="s">
        <v>311</v>
      </c>
      <c r="C59" s="206"/>
    </row>
    <row r="60" spans="1:29">
      <c r="A60" s="74" t="s">
        <v>302</v>
      </c>
      <c r="B60" s="206"/>
      <c r="C60" s="207"/>
    </row>
    <row r="61" spans="1:29">
      <c r="B61" s="38"/>
      <c r="C61" s="84"/>
      <c r="S61" s="87"/>
      <c r="T61" s="87"/>
      <c r="U61" s="87"/>
      <c r="V61" s="87"/>
      <c r="W61" s="87"/>
    </row>
    <row r="62" spans="1:29" ht="15" customHeight="1">
      <c r="B62" s="205" t="s">
        <v>351</v>
      </c>
      <c r="C62" s="217"/>
      <c r="S62" s="87"/>
      <c r="T62" s="87"/>
      <c r="U62" s="87"/>
      <c r="V62" s="87"/>
      <c r="W62" s="87"/>
    </row>
    <row r="63" spans="1:29">
      <c r="B63" s="220"/>
      <c r="C63" s="207"/>
      <c r="S63" s="87"/>
      <c r="T63" s="88" t="s">
        <v>354</v>
      </c>
      <c r="U63" s="88"/>
      <c r="V63" s="88"/>
      <c r="W63" s="88"/>
    </row>
    <row r="64" spans="1:29">
      <c r="B64" s="38"/>
      <c r="C64" s="84"/>
      <c r="E64" s="85"/>
      <c r="F64" s="85"/>
      <c r="G64" s="85"/>
      <c r="H64" s="85"/>
      <c r="I64" s="85"/>
      <c r="J64" s="85"/>
      <c r="K64" s="85"/>
      <c r="L64" s="86"/>
      <c r="S64" s="87"/>
      <c r="T64" s="159" t="s">
        <v>355</v>
      </c>
      <c r="U64" s="159"/>
      <c r="V64" s="159"/>
      <c r="W64" s="159"/>
    </row>
    <row r="65" spans="2:23" ht="15" customHeight="1">
      <c r="B65" s="171" t="s">
        <v>349</v>
      </c>
      <c r="C65" s="177"/>
      <c r="D65" s="52"/>
      <c r="E65" s="179" t="s">
        <v>352</v>
      </c>
      <c r="F65" s="180"/>
      <c r="G65" s="180"/>
      <c r="H65" s="180"/>
      <c r="I65" s="180"/>
      <c r="J65" s="180"/>
      <c r="K65" s="180"/>
      <c r="L65" s="181"/>
      <c r="M65" s="52"/>
      <c r="N65" s="52"/>
      <c r="O65" s="185" t="s">
        <v>353</v>
      </c>
      <c r="P65" s="168"/>
      <c r="Q65" s="186"/>
      <c r="S65" s="87"/>
      <c r="T65" s="159" t="s">
        <v>356</v>
      </c>
      <c r="U65" s="159"/>
      <c r="V65" s="159"/>
      <c r="W65" s="159"/>
    </row>
    <row r="66" spans="2:23">
      <c r="B66" s="175"/>
      <c r="C66" s="178"/>
      <c r="D66" s="52"/>
      <c r="E66" s="182"/>
      <c r="F66" s="183"/>
      <c r="G66" s="183"/>
      <c r="H66" s="183"/>
      <c r="I66" s="183"/>
      <c r="J66" s="183"/>
      <c r="K66" s="183"/>
      <c r="L66" s="184"/>
      <c r="M66" s="52"/>
      <c r="N66" s="52"/>
      <c r="O66" s="187"/>
      <c r="P66" s="169"/>
      <c r="Q66" s="188"/>
      <c r="S66" s="87"/>
      <c r="T66" s="208" t="s">
        <v>357</v>
      </c>
      <c r="U66" s="208"/>
      <c r="V66" s="208"/>
      <c r="W66" s="208"/>
    </row>
    <row r="67" spans="2:23">
      <c r="B67" s="38"/>
      <c r="C67" s="84"/>
      <c r="E67" s="85"/>
      <c r="F67" s="85"/>
      <c r="G67" s="85"/>
      <c r="H67" s="85"/>
      <c r="I67" s="85"/>
      <c r="J67" s="85"/>
      <c r="K67" s="85"/>
      <c r="L67" s="86"/>
      <c r="O67" s="189"/>
      <c r="P67" s="190"/>
      <c r="Q67" s="191"/>
      <c r="S67" s="87"/>
      <c r="T67" s="208"/>
      <c r="U67" s="208"/>
      <c r="V67" s="208"/>
      <c r="W67" s="208"/>
    </row>
    <row r="68" spans="2:23">
      <c r="B68" s="171" t="s">
        <v>350</v>
      </c>
      <c r="C68" s="172"/>
      <c r="E68" s="85"/>
      <c r="F68" s="85"/>
      <c r="G68" s="85"/>
      <c r="H68" s="85"/>
      <c r="I68" s="85"/>
      <c r="J68" s="85"/>
      <c r="K68" s="85"/>
      <c r="L68" s="86"/>
      <c r="P68" s="52"/>
      <c r="S68" s="87"/>
      <c r="T68" s="208"/>
      <c r="U68" s="208"/>
      <c r="V68" s="208"/>
      <c r="W68" s="208"/>
    </row>
    <row r="69" spans="2:23" ht="15" customHeight="1">
      <c r="B69" s="173"/>
      <c r="C69" s="174"/>
      <c r="E69" s="86"/>
      <c r="F69" s="86"/>
      <c r="G69" s="86"/>
      <c r="H69" s="86"/>
      <c r="I69" s="86"/>
      <c r="J69" s="86"/>
      <c r="K69" s="86"/>
      <c r="L69" s="86"/>
      <c r="O69" s="168" t="s">
        <v>366</v>
      </c>
      <c r="P69" s="168"/>
      <c r="Q69" s="168"/>
      <c r="S69" s="87"/>
      <c r="T69" s="208"/>
      <c r="U69" s="208"/>
      <c r="V69" s="208"/>
      <c r="W69" s="208"/>
    </row>
    <row r="70" spans="2:23">
      <c r="B70" s="175"/>
      <c r="C70" s="176"/>
      <c r="O70" s="169"/>
      <c r="P70" s="169"/>
      <c r="Q70" s="169"/>
      <c r="S70" s="87"/>
      <c r="T70" s="159" t="s">
        <v>358</v>
      </c>
      <c r="U70" s="159"/>
      <c r="V70" s="159"/>
      <c r="W70" s="159"/>
    </row>
    <row r="71" spans="2:23">
      <c r="O71" s="169"/>
      <c r="P71" s="169"/>
      <c r="Q71" s="169"/>
      <c r="T71" s="159" t="s">
        <v>359</v>
      </c>
      <c r="U71" s="159"/>
      <c r="V71" s="159"/>
      <c r="W71" s="159"/>
    </row>
    <row r="72" spans="2:23" ht="15" customHeight="1">
      <c r="O72" s="169"/>
      <c r="P72" s="169"/>
      <c r="Q72" s="169"/>
      <c r="T72" s="170" t="s">
        <v>367</v>
      </c>
      <c r="U72" s="170"/>
      <c r="V72" s="170"/>
      <c r="W72" s="170"/>
    </row>
    <row r="73" spans="2:23">
      <c r="O73" s="169"/>
      <c r="P73" s="169"/>
      <c r="Q73" s="169"/>
      <c r="T73" s="109"/>
      <c r="U73" s="109"/>
      <c r="V73" s="109"/>
      <c r="W73" s="109"/>
    </row>
    <row r="74" spans="2:23">
      <c r="T74" s="109"/>
      <c r="U74" s="109"/>
      <c r="V74" s="109"/>
      <c r="W74" s="109"/>
    </row>
    <row r="75" spans="2:23">
      <c r="T75" s="109"/>
      <c r="U75" s="109"/>
      <c r="V75" s="109"/>
      <c r="W75" s="109"/>
    </row>
  </sheetData>
  <mergeCells count="87">
    <mergeCell ref="T46:U47"/>
    <mergeCell ref="W46:X47"/>
    <mergeCell ref="Z46:AA48"/>
    <mergeCell ref="A1:C1"/>
    <mergeCell ref="T6:V17"/>
    <mergeCell ref="T3:V4"/>
    <mergeCell ref="AA3:AB4"/>
    <mergeCell ref="A19:C19"/>
    <mergeCell ref="H3:I4"/>
    <mergeCell ref="K3:L4"/>
    <mergeCell ref="N3:O4"/>
    <mergeCell ref="Q3:R4"/>
    <mergeCell ref="Q6:R13"/>
    <mergeCell ref="X3:Y4"/>
    <mergeCell ref="B3:C4"/>
    <mergeCell ref="E3:F4"/>
    <mergeCell ref="E6:F7"/>
    <mergeCell ref="B21:C22"/>
    <mergeCell ref="H21:I22"/>
    <mergeCell ref="N21:O22"/>
    <mergeCell ref="T21:V22"/>
    <mergeCell ref="Q21:R22"/>
    <mergeCell ref="K21:L22"/>
    <mergeCell ref="E21:F22"/>
    <mergeCell ref="B24:C24"/>
    <mergeCell ref="B26:C26"/>
    <mergeCell ref="B28:C28"/>
    <mergeCell ref="B30:C30"/>
    <mergeCell ref="B34:C34"/>
    <mergeCell ref="B32:C32"/>
    <mergeCell ref="E26:F26"/>
    <mergeCell ref="E28:F28"/>
    <mergeCell ref="H24:I24"/>
    <mergeCell ref="H26:I26"/>
    <mergeCell ref="H28:I28"/>
    <mergeCell ref="T70:W70"/>
    <mergeCell ref="E34:F34"/>
    <mergeCell ref="H34:I34"/>
    <mergeCell ref="K24:L24"/>
    <mergeCell ref="K26:L26"/>
    <mergeCell ref="K28:L28"/>
    <mergeCell ref="K30:L30"/>
    <mergeCell ref="K32:L32"/>
    <mergeCell ref="K34:L34"/>
    <mergeCell ref="H30:I30"/>
    <mergeCell ref="H32:I32"/>
    <mergeCell ref="E30:F30"/>
    <mergeCell ref="E32:F32"/>
    <mergeCell ref="W41:X42"/>
    <mergeCell ref="T41:U42"/>
    <mergeCell ref="E24:F24"/>
    <mergeCell ref="A39:C39"/>
    <mergeCell ref="B41:C42"/>
    <mergeCell ref="E41:F42"/>
    <mergeCell ref="H41:I42"/>
    <mergeCell ref="B62:C63"/>
    <mergeCell ref="Z41:AA43"/>
    <mergeCell ref="B59:C60"/>
    <mergeCell ref="T66:W69"/>
    <mergeCell ref="H51:I56"/>
    <mergeCell ref="E50:F50"/>
    <mergeCell ref="H50:I50"/>
    <mergeCell ref="A57:C57"/>
    <mergeCell ref="Q41:R42"/>
    <mergeCell ref="H46:I46"/>
    <mergeCell ref="H48:I48"/>
    <mergeCell ref="E48:F48"/>
    <mergeCell ref="K41:L43"/>
    <mergeCell ref="N41:O43"/>
    <mergeCell ref="E44:F44"/>
    <mergeCell ref="E46:F46"/>
    <mergeCell ref="T71:W71"/>
    <mergeCell ref="B37:C37"/>
    <mergeCell ref="E36:F38"/>
    <mergeCell ref="K36:L38"/>
    <mergeCell ref="H37:I37"/>
    <mergeCell ref="J51:K53"/>
    <mergeCell ref="O69:Q73"/>
    <mergeCell ref="T72:W72"/>
    <mergeCell ref="B68:C70"/>
    <mergeCell ref="B65:C66"/>
    <mergeCell ref="E65:L66"/>
    <mergeCell ref="O65:Q67"/>
    <mergeCell ref="Q49:AA55"/>
    <mergeCell ref="T64:W64"/>
    <mergeCell ref="T65:W65"/>
    <mergeCell ref="H44:I4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sqref="A1:E11"/>
    </sheetView>
  </sheetViews>
  <sheetFormatPr baseColWidth="10" defaultRowHeight="15" x14ac:dyDescent="0"/>
  <cols>
    <col min="2" max="2" width="17.5" customWidth="1"/>
    <col min="3" max="3" width="15.1640625" customWidth="1"/>
    <col min="4" max="4" width="20.1640625" customWidth="1"/>
  </cols>
  <sheetData>
    <row r="1" spans="1:5">
      <c r="B1" s="29" t="s">
        <v>387</v>
      </c>
    </row>
    <row r="2" spans="1:5">
      <c r="A2" s="29" t="s">
        <v>379</v>
      </c>
      <c r="B2" s="29" t="s">
        <v>380</v>
      </c>
      <c r="C2" s="29" t="s">
        <v>381</v>
      </c>
      <c r="D2" s="29" t="s">
        <v>391</v>
      </c>
      <c r="E2" s="29" t="s">
        <v>392</v>
      </c>
    </row>
    <row r="3" spans="1:5">
      <c r="A3" s="29" t="s">
        <v>382</v>
      </c>
      <c r="B3" s="110">
        <v>1070953</v>
      </c>
      <c r="C3" s="110">
        <v>1097710</v>
      </c>
      <c r="D3" s="110">
        <f>MAX(B3:C3)-MIN(B3:C3)</f>
        <v>26757</v>
      </c>
      <c r="E3" s="111">
        <f>MIN(B3:C3)/MAX(B3:C3)</f>
        <v>0.97562470962276016</v>
      </c>
    </row>
    <row r="4" spans="1:5">
      <c r="A4" s="29" t="s">
        <v>383</v>
      </c>
      <c r="B4" s="110">
        <v>225655</v>
      </c>
      <c r="C4" s="110">
        <v>252861</v>
      </c>
      <c r="D4" s="110">
        <f t="shared" ref="D4:D8" si="0">MAX(B4:C4)-MIN(B4:C4)</f>
        <v>27206</v>
      </c>
      <c r="E4" s="58">
        <f>MIN(B4:C4)/MAX(B4:C4)</f>
        <v>0.89240729096222826</v>
      </c>
    </row>
    <row r="5" spans="1:5">
      <c r="A5" s="29" t="s">
        <v>384</v>
      </c>
      <c r="B5" s="110">
        <v>323534</v>
      </c>
      <c r="C5" s="110">
        <v>279948</v>
      </c>
      <c r="D5" s="110">
        <f t="shared" si="0"/>
        <v>43586</v>
      </c>
      <c r="E5" s="58">
        <f>MIN(B5:C5)/MAX(B5:C5)</f>
        <v>0.8652815469162437</v>
      </c>
    </row>
    <row r="6" spans="1:5">
      <c r="A6" s="29" t="s">
        <v>385</v>
      </c>
      <c r="B6" s="110">
        <v>806519</v>
      </c>
      <c r="C6" s="110">
        <v>806783</v>
      </c>
      <c r="D6" s="110">
        <f t="shared" si="0"/>
        <v>264</v>
      </c>
      <c r="E6" s="111">
        <f t="shared" ref="E6:E11" si="1">MIN(B6:C6)/MAX(B6:C6)</f>
        <v>0.99967277446351743</v>
      </c>
    </row>
    <row r="7" spans="1:5">
      <c r="A7" s="29" t="s">
        <v>388</v>
      </c>
      <c r="B7" s="110">
        <v>249241</v>
      </c>
      <c r="C7" s="110">
        <v>188529</v>
      </c>
      <c r="D7" s="110">
        <f t="shared" si="0"/>
        <v>60712</v>
      </c>
      <c r="E7" s="58">
        <f t="shared" si="1"/>
        <v>0.75641246825361796</v>
      </c>
    </row>
    <row r="8" spans="1:5">
      <c r="A8" s="29" t="s">
        <v>386</v>
      </c>
      <c r="B8" s="110">
        <v>2675902</v>
      </c>
      <c r="C8" s="110">
        <f>SUM(C3:C7)</f>
        <v>2625831</v>
      </c>
      <c r="D8" s="110">
        <f t="shared" si="0"/>
        <v>50071</v>
      </c>
      <c r="E8" s="111">
        <f t="shared" si="1"/>
        <v>0.98128817871506502</v>
      </c>
    </row>
    <row r="10" spans="1:5">
      <c r="A10" s="29" t="s">
        <v>390</v>
      </c>
      <c r="B10" s="110">
        <v>2673344</v>
      </c>
      <c r="C10" s="110">
        <v>2673344</v>
      </c>
      <c r="D10">
        <v>0</v>
      </c>
      <c r="E10">
        <f t="shared" si="1"/>
        <v>1</v>
      </c>
    </row>
    <row r="11" spans="1:5">
      <c r="A11" s="29" t="s">
        <v>389</v>
      </c>
      <c r="B11">
        <f>B8/B10</f>
        <v>1.00095685403749</v>
      </c>
      <c r="C11">
        <f>C8/C10</f>
        <v>0.98222712827080993</v>
      </c>
      <c r="D11">
        <f>B11-C11</f>
        <v>1.8729725766680083E-2</v>
      </c>
      <c r="E11" s="111">
        <f t="shared" si="1"/>
        <v>0.98128817871506524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4"/>
  <sheetViews>
    <sheetView topLeftCell="B1" workbookViewId="0">
      <selection activeCell="L36" sqref="L36"/>
    </sheetView>
  </sheetViews>
  <sheetFormatPr baseColWidth="10" defaultRowHeight="15" x14ac:dyDescent="0"/>
  <cols>
    <col min="1" max="1" width="10.83203125" hidden="1" customWidth="1"/>
    <col min="2" max="2" width="20" style="86" customWidth="1"/>
    <col min="3" max="3" width="5" style="86" customWidth="1"/>
    <col min="4" max="4" width="10.83203125" style="86"/>
    <col min="5" max="5" width="12.5" style="86" customWidth="1"/>
    <col min="6" max="6" width="10.1640625" style="127" customWidth="1"/>
    <col min="7" max="7" width="7.1640625" customWidth="1"/>
    <col min="9" max="9" width="24.33203125" customWidth="1"/>
    <col min="13" max="13" width="17.6640625" customWidth="1"/>
    <col min="14" max="14" width="24" customWidth="1"/>
    <col min="15" max="15" width="19.83203125" customWidth="1"/>
  </cols>
  <sheetData>
    <row r="1" spans="2:14" s="29" customFormat="1">
      <c r="B1" s="64"/>
      <c r="C1" s="64"/>
      <c r="D1" s="64"/>
      <c r="E1" s="64"/>
      <c r="F1" s="126"/>
      <c r="I1" s="115"/>
      <c r="J1" s="239" t="s">
        <v>444</v>
      </c>
      <c r="K1" s="239"/>
    </row>
    <row r="2" spans="2:14" ht="28">
      <c r="B2" s="64" t="s">
        <v>61</v>
      </c>
      <c r="C2" s="64" t="s">
        <v>419</v>
      </c>
      <c r="D2" s="64" t="s">
        <v>62</v>
      </c>
      <c r="E2" s="64" t="s">
        <v>63</v>
      </c>
      <c r="F2" s="127" t="s">
        <v>442</v>
      </c>
      <c r="I2" s="116" t="s">
        <v>445</v>
      </c>
      <c r="J2" s="117" t="s">
        <v>446</v>
      </c>
      <c r="K2" s="117" t="s">
        <v>447</v>
      </c>
      <c r="L2" s="128" t="s">
        <v>483</v>
      </c>
      <c r="M2" s="129" t="s">
        <v>484</v>
      </c>
      <c r="N2" s="128"/>
    </row>
    <row r="3" spans="2:14">
      <c r="B3" s="86" t="s">
        <v>68</v>
      </c>
      <c r="C3" s="86">
        <v>2011</v>
      </c>
      <c r="D3" s="86">
        <v>3904</v>
      </c>
      <c r="E3" s="86">
        <v>100107</v>
      </c>
      <c r="F3" s="127">
        <v>25.642161885245901</v>
      </c>
      <c r="I3" s="118" t="s">
        <v>422</v>
      </c>
      <c r="J3" s="119">
        <v>4.3166417538614796</v>
      </c>
      <c r="K3" s="119">
        <v>3.4031388522371464</v>
      </c>
      <c r="L3" s="114"/>
    </row>
    <row r="4" spans="2:14">
      <c r="B4" s="86" t="s">
        <v>69</v>
      </c>
      <c r="C4" s="86">
        <v>2011</v>
      </c>
      <c r="D4" s="86">
        <v>94</v>
      </c>
      <c r="E4" s="86">
        <v>402</v>
      </c>
      <c r="F4" s="127">
        <v>4.2765957446808498</v>
      </c>
      <c r="I4" s="118" t="s">
        <v>448</v>
      </c>
      <c r="J4" s="119">
        <v>4.3166417538614796</v>
      </c>
      <c r="K4" s="119">
        <v>3.4031388522371464</v>
      </c>
      <c r="L4" s="127">
        <v>4.3166417538614796</v>
      </c>
    </row>
    <row r="5" spans="2:14">
      <c r="B5" s="86" t="s">
        <v>79</v>
      </c>
      <c r="C5" s="86">
        <v>2011</v>
      </c>
      <c r="D5" s="86">
        <v>118</v>
      </c>
      <c r="E5" s="86">
        <v>203</v>
      </c>
      <c r="F5" s="127">
        <v>1.72033898305084</v>
      </c>
      <c r="I5" s="118" t="s">
        <v>68</v>
      </c>
      <c r="J5" s="119">
        <v>26.994691254540399</v>
      </c>
      <c r="K5" s="119">
        <v>23.250239817953975</v>
      </c>
      <c r="L5" s="127">
        <v>25.642161885245901</v>
      </c>
    </row>
    <row r="6" spans="2:14">
      <c r="B6" s="86" t="s">
        <v>25</v>
      </c>
      <c r="C6" s="86">
        <v>2011</v>
      </c>
      <c r="D6" s="86">
        <v>26500</v>
      </c>
      <c r="E6" s="86">
        <v>64200</v>
      </c>
      <c r="F6" s="127">
        <v>2.4226415094339599</v>
      </c>
      <c r="I6" s="118" t="s">
        <v>69</v>
      </c>
      <c r="J6" s="119">
        <v>4.5061728395061724</v>
      </c>
      <c r="K6" s="119">
        <v>6.2224855130128756</v>
      </c>
      <c r="L6" s="127">
        <v>4.2765957446808498</v>
      </c>
    </row>
    <row r="7" spans="2:14">
      <c r="B7" s="86" t="s">
        <v>407</v>
      </c>
      <c r="C7" s="86">
        <v>2011</v>
      </c>
      <c r="D7" s="86">
        <v>80100</v>
      </c>
      <c r="E7" s="86">
        <v>162500</v>
      </c>
      <c r="F7" s="127">
        <v>2.0287141073657899</v>
      </c>
      <c r="I7" s="118" t="s">
        <v>79</v>
      </c>
      <c r="J7" s="119">
        <v>1.7894279697553683</v>
      </c>
      <c r="K7" s="119">
        <v>1.4986450456101292</v>
      </c>
      <c r="L7" s="127">
        <v>1.72033898305084</v>
      </c>
    </row>
    <row r="8" spans="2:14">
      <c r="B8" s="86" t="s">
        <v>420</v>
      </c>
      <c r="C8" s="86">
        <v>2011</v>
      </c>
      <c r="D8" s="86">
        <v>749</v>
      </c>
      <c r="E8" s="86">
        <v>4258</v>
      </c>
      <c r="F8" s="127">
        <v>5.6849132176234898</v>
      </c>
      <c r="I8" s="118" t="s">
        <v>449</v>
      </c>
      <c r="J8" s="119">
        <v>0</v>
      </c>
      <c r="K8" s="119">
        <v>0</v>
      </c>
      <c r="L8" s="86"/>
    </row>
    <row r="9" spans="2:14">
      <c r="B9" s="86" t="s">
        <v>81</v>
      </c>
      <c r="C9" s="86">
        <v>2011</v>
      </c>
      <c r="D9" s="86">
        <v>159</v>
      </c>
      <c r="E9" s="86">
        <v>4694</v>
      </c>
      <c r="F9" s="127">
        <v>29.522012578616302</v>
      </c>
      <c r="I9" s="118" t="s">
        <v>450</v>
      </c>
      <c r="J9" s="119">
        <v>0</v>
      </c>
      <c r="K9" s="119">
        <v>0</v>
      </c>
      <c r="L9" s="86"/>
    </row>
    <row r="10" spans="2:14">
      <c r="B10" s="86" t="s">
        <v>70</v>
      </c>
      <c r="C10" s="86">
        <v>2011</v>
      </c>
      <c r="D10" s="86">
        <v>8441</v>
      </c>
      <c r="E10" s="86">
        <v>44120</v>
      </c>
      <c r="F10" s="127">
        <v>5.2268688544011299</v>
      </c>
      <c r="I10" s="118" t="s">
        <v>451</v>
      </c>
      <c r="J10" s="119">
        <v>2.4226415094339622</v>
      </c>
      <c r="K10" s="119">
        <v>2.0077454037681006</v>
      </c>
      <c r="L10" s="127">
        <v>2.4226415094339599</v>
      </c>
    </row>
    <row r="11" spans="2:14">
      <c r="B11" s="86" t="s">
        <v>82</v>
      </c>
      <c r="C11" s="86">
        <v>2011</v>
      </c>
      <c r="D11" s="86">
        <v>334</v>
      </c>
      <c r="E11" s="86">
        <v>1804</v>
      </c>
      <c r="F11" s="127">
        <v>5.4011976047904096</v>
      </c>
      <c r="I11" s="118" t="s">
        <v>420</v>
      </c>
      <c r="J11" s="119">
        <v>5.6799098405924591</v>
      </c>
      <c r="K11" s="119">
        <v>6.5426390082841692</v>
      </c>
      <c r="L11" s="127">
        <v>5.6849132176234898</v>
      </c>
    </row>
    <row r="12" spans="2:14">
      <c r="B12" s="86" t="s">
        <v>83</v>
      </c>
      <c r="C12" s="86">
        <v>2011</v>
      </c>
      <c r="D12" s="86">
        <v>310</v>
      </c>
      <c r="E12" s="86">
        <v>3914</v>
      </c>
      <c r="F12" s="127">
        <v>12.625806451612901</v>
      </c>
      <c r="I12" s="118" t="s">
        <v>452</v>
      </c>
      <c r="J12" s="119">
        <v>2.0287141073657899</v>
      </c>
      <c r="K12" s="119">
        <v>1.8689466591152695</v>
      </c>
      <c r="L12" s="127">
        <v>2.0287141073657899</v>
      </c>
    </row>
    <row r="13" spans="2:14">
      <c r="B13" s="86" t="s">
        <v>84</v>
      </c>
      <c r="C13" s="86">
        <v>2011</v>
      </c>
      <c r="D13" s="86">
        <v>431</v>
      </c>
      <c r="E13" s="86">
        <v>6540</v>
      </c>
      <c r="F13" s="127">
        <v>15.1740139211136</v>
      </c>
      <c r="I13" s="118" t="s">
        <v>81</v>
      </c>
      <c r="J13" s="119">
        <v>29.512030302628471</v>
      </c>
      <c r="K13" s="119">
        <v>20.783207216869652</v>
      </c>
      <c r="L13" s="127">
        <v>29.522012578616302</v>
      </c>
    </row>
    <row r="14" spans="2:14">
      <c r="B14" s="86" t="s">
        <v>408</v>
      </c>
      <c r="C14" s="86">
        <v>2011</v>
      </c>
      <c r="D14" s="86">
        <v>35800</v>
      </c>
      <c r="E14" s="86">
        <v>56000</v>
      </c>
      <c r="F14" s="127">
        <v>1.5642458100558601</v>
      </c>
      <c r="I14" s="118" t="s">
        <v>70</v>
      </c>
      <c r="J14" s="119">
        <v>5.2831996168123574</v>
      </c>
      <c r="K14" s="119">
        <v>5.84412262262091</v>
      </c>
      <c r="L14" s="127">
        <v>5.2268688544011299</v>
      </c>
    </row>
    <row r="15" spans="2:14">
      <c r="B15" s="86" t="s">
        <v>337</v>
      </c>
      <c r="C15" s="86">
        <v>0</v>
      </c>
      <c r="D15" s="86">
        <v>0</v>
      </c>
      <c r="E15" s="86">
        <v>0</v>
      </c>
      <c r="F15" s="127">
        <v>0.97</v>
      </c>
      <c r="I15" s="118" t="s">
        <v>82</v>
      </c>
      <c r="J15" s="119">
        <v>5.4041005601521039</v>
      </c>
      <c r="K15" s="119">
        <v>4.7261562730009974</v>
      </c>
      <c r="L15" s="127">
        <v>5.4011976047904096</v>
      </c>
    </row>
    <row r="16" spans="2:14">
      <c r="B16" s="86" t="s">
        <v>536</v>
      </c>
      <c r="C16" s="86">
        <v>0</v>
      </c>
      <c r="D16" s="86">
        <v>0</v>
      </c>
      <c r="E16" s="86">
        <v>0</v>
      </c>
      <c r="F16" s="127">
        <v>0.75</v>
      </c>
      <c r="I16" s="118" t="s">
        <v>83</v>
      </c>
      <c r="J16" s="119">
        <v>12.642755549144699</v>
      </c>
      <c r="K16" s="119">
        <v>11.744933704754416</v>
      </c>
      <c r="L16" s="127">
        <v>12.625806451612901</v>
      </c>
    </row>
    <row r="17" spans="2:12">
      <c r="B17" s="86" t="s">
        <v>393</v>
      </c>
      <c r="C17" s="86">
        <v>2011</v>
      </c>
      <c r="D17" s="86">
        <v>297</v>
      </c>
      <c r="E17" s="86">
        <v>8740</v>
      </c>
      <c r="F17" s="127">
        <v>29.427609427609401</v>
      </c>
      <c r="I17" s="118" t="s">
        <v>84</v>
      </c>
      <c r="J17" s="119">
        <v>16.171067384898482</v>
      </c>
      <c r="K17" s="119">
        <v>19.342892616570339</v>
      </c>
      <c r="L17" s="127">
        <v>15.1740139211136</v>
      </c>
    </row>
    <row r="18" spans="2:12">
      <c r="B18" s="86" t="s">
        <v>85</v>
      </c>
      <c r="C18" s="86">
        <v>2011</v>
      </c>
      <c r="D18" s="86">
        <v>72</v>
      </c>
      <c r="E18" s="86">
        <v>813</v>
      </c>
      <c r="F18" s="127">
        <v>11.2916666666666</v>
      </c>
      <c r="I18" s="118" t="s">
        <v>453</v>
      </c>
      <c r="J18" s="119">
        <v>0.96867256662849444</v>
      </c>
      <c r="K18" s="120">
        <v>0.88938117606405609</v>
      </c>
      <c r="L18" s="127">
        <v>0.97</v>
      </c>
    </row>
    <row r="19" spans="2:12">
      <c r="B19" s="86" t="s">
        <v>86</v>
      </c>
      <c r="C19" s="86">
        <v>2011</v>
      </c>
      <c r="D19" s="86">
        <v>8</v>
      </c>
      <c r="E19" s="86">
        <v>56</v>
      </c>
      <c r="F19" s="127">
        <v>7</v>
      </c>
      <c r="I19" s="118" t="s">
        <v>454</v>
      </c>
      <c r="J19" s="119">
        <v>0.75250475469519862</v>
      </c>
      <c r="K19" s="120">
        <v>0.69090793605728884</v>
      </c>
      <c r="L19" s="127">
        <v>0.75</v>
      </c>
    </row>
    <row r="20" spans="2:12">
      <c r="B20" s="86" t="s">
        <v>416</v>
      </c>
      <c r="D20" s="86">
        <v>39</v>
      </c>
      <c r="E20" s="86">
        <v>176</v>
      </c>
      <c r="F20" s="127">
        <v>4.3940886699507304</v>
      </c>
      <c r="I20" s="118" t="s">
        <v>393</v>
      </c>
      <c r="J20" s="119">
        <v>32.708242382039295</v>
      </c>
      <c r="K20" s="119">
        <v>28.247003367141794</v>
      </c>
      <c r="L20" s="127">
        <v>29.427609427609401</v>
      </c>
    </row>
    <row r="21" spans="2:12">
      <c r="B21" s="86" t="s">
        <v>71</v>
      </c>
      <c r="C21" s="86">
        <v>2011</v>
      </c>
      <c r="D21" s="86">
        <v>1691</v>
      </c>
      <c r="E21" s="86">
        <v>10419</v>
      </c>
      <c r="F21" s="127">
        <v>6.1614429331756302</v>
      </c>
      <c r="I21" s="118" t="s">
        <v>85</v>
      </c>
      <c r="J21" s="119">
        <v>11.331097887467072</v>
      </c>
      <c r="K21" s="119">
        <v>8.0037329444503982</v>
      </c>
      <c r="L21" s="127">
        <v>11.2916666666666</v>
      </c>
    </row>
    <row r="22" spans="2:12">
      <c r="B22" s="86" t="s">
        <v>428</v>
      </c>
      <c r="C22" s="86">
        <v>2011</v>
      </c>
      <c r="D22" s="86">
        <v>47500</v>
      </c>
      <c r="E22" s="86">
        <v>85600</v>
      </c>
      <c r="F22" s="127">
        <v>1.80210526315789</v>
      </c>
      <c r="I22" s="118" t="s">
        <v>86</v>
      </c>
      <c r="J22" s="119">
        <v>6.9741808052004108</v>
      </c>
      <c r="K22" s="119">
        <v>21.898927728329291</v>
      </c>
      <c r="L22" s="127">
        <v>7</v>
      </c>
    </row>
    <row r="23" spans="2:12">
      <c r="B23" s="86" t="s">
        <v>441</v>
      </c>
      <c r="C23" s="86">
        <v>2011</v>
      </c>
      <c r="D23" s="86">
        <v>1291600</v>
      </c>
      <c r="E23" s="86">
        <v>11358700</v>
      </c>
      <c r="F23" s="127">
        <v>8.7942861567048602</v>
      </c>
      <c r="I23" s="118" t="s">
        <v>416</v>
      </c>
      <c r="J23" s="119">
        <v>4.3940886699507384</v>
      </c>
      <c r="K23" s="121">
        <v>4.3940886699507384</v>
      </c>
      <c r="L23" s="127">
        <v>4.3940886699507304</v>
      </c>
    </row>
    <row r="24" spans="2:12">
      <c r="B24" s="86" t="s">
        <v>409</v>
      </c>
      <c r="C24" s="86">
        <v>2011</v>
      </c>
      <c r="D24" s="86">
        <v>13800</v>
      </c>
      <c r="E24" s="86">
        <v>530700</v>
      </c>
      <c r="F24" s="127">
        <v>38.456521739130402</v>
      </c>
      <c r="I24" s="118" t="s">
        <v>71</v>
      </c>
      <c r="J24" s="119">
        <v>6.8544257498171177</v>
      </c>
      <c r="K24" s="119">
        <v>6.8960614643665554</v>
      </c>
      <c r="L24" s="127">
        <v>6.1614429331756302</v>
      </c>
    </row>
    <row r="25" spans="2:12">
      <c r="B25" s="86" t="s">
        <v>394</v>
      </c>
      <c r="C25" s="86">
        <v>2011</v>
      </c>
      <c r="D25" s="86">
        <v>1301</v>
      </c>
      <c r="E25" s="86">
        <v>7511</v>
      </c>
      <c r="F25" s="127">
        <v>5.7732513451191299</v>
      </c>
      <c r="I25" s="118" t="s">
        <v>455</v>
      </c>
      <c r="J25" s="119">
        <v>0</v>
      </c>
      <c r="K25" s="119">
        <v>0</v>
      </c>
      <c r="L25" s="86"/>
    </row>
    <row r="26" spans="2:12">
      <c r="B26" s="86" t="s">
        <v>72</v>
      </c>
      <c r="C26" s="86">
        <v>2011</v>
      </c>
      <c r="D26" s="86">
        <v>2638</v>
      </c>
      <c r="E26" s="86">
        <v>27431</v>
      </c>
      <c r="F26" s="127">
        <v>10.398407884761101</v>
      </c>
      <c r="I26" s="118" t="s">
        <v>456</v>
      </c>
      <c r="J26" s="119">
        <v>8.794286156704862</v>
      </c>
      <c r="K26" s="119">
        <v>8.2185709394994326</v>
      </c>
      <c r="L26" s="127">
        <v>8.7942861567048602</v>
      </c>
    </row>
    <row r="27" spans="2:12">
      <c r="B27" s="86" t="s">
        <v>395</v>
      </c>
      <c r="C27" s="86">
        <v>2011</v>
      </c>
      <c r="D27" s="86">
        <v>104</v>
      </c>
      <c r="E27" s="86">
        <v>964</v>
      </c>
      <c r="F27" s="127">
        <v>9.2692307692307701</v>
      </c>
      <c r="I27" s="118" t="s">
        <v>457</v>
      </c>
      <c r="J27" s="119">
        <v>38.456521739130402</v>
      </c>
      <c r="K27" s="119">
        <v>38.189552847516708</v>
      </c>
      <c r="L27" s="86"/>
    </row>
    <row r="28" spans="2:12">
      <c r="B28" s="86" t="s">
        <v>398</v>
      </c>
      <c r="C28" s="86">
        <v>2011</v>
      </c>
      <c r="D28" s="86">
        <v>123</v>
      </c>
      <c r="E28" s="86">
        <v>3995</v>
      </c>
      <c r="F28" s="127">
        <v>32.479674796747901</v>
      </c>
      <c r="I28" s="118" t="s">
        <v>394</v>
      </c>
      <c r="J28" s="119">
        <v>5.7713101778088198</v>
      </c>
      <c r="K28" s="119">
        <v>8.0020317416026803</v>
      </c>
      <c r="L28" s="127">
        <v>5.7732513451191299</v>
      </c>
    </row>
    <row r="29" spans="2:12">
      <c r="B29" s="86" t="s">
        <v>410</v>
      </c>
      <c r="C29" s="86">
        <v>2011</v>
      </c>
      <c r="D29" s="86">
        <v>299300</v>
      </c>
      <c r="E29" s="86">
        <v>398900</v>
      </c>
      <c r="F29" s="127">
        <v>1.33277647844971</v>
      </c>
      <c r="I29" s="118" t="s">
        <v>72</v>
      </c>
      <c r="J29" s="119">
        <v>10.395904436860068</v>
      </c>
      <c r="K29" s="119">
        <v>13.10995082814785</v>
      </c>
      <c r="L29" s="127">
        <v>10.398407884761101</v>
      </c>
    </row>
    <row r="30" spans="2:12">
      <c r="B30" s="86" t="s">
        <v>101</v>
      </c>
      <c r="C30" s="86">
        <v>2011</v>
      </c>
      <c r="D30" s="86">
        <v>39.512599999999999</v>
      </c>
      <c r="E30" s="86">
        <v>18451.581999999999</v>
      </c>
      <c r="F30" s="127">
        <v>466.97969761544402</v>
      </c>
      <c r="I30" s="118" t="s">
        <v>458</v>
      </c>
      <c r="J30" s="119">
        <v>9.2675198765968858</v>
      </c>
      <c r="K30" s="119">
        <v>11.484443044927678</v>
      </c>
      <c r="L30" s="127">
        <v>9.2692307692307701</v>
      </c>
    </row>
    <row r="31" spans="2:12">
      <c r="B31" s="86" t="s">
        <v>102</v>
      </c>
      <c r="C31" s="86">
        <v>2011</v>
      </c>
      <c r="D31" s="86">
        <v>131.3047</v>
      </c>
      <c r="E31" s="86">
        <v>29513.440999999999</v>
      </c>
      <c r="F31" s="127">
        <v>224.770636542332</v>
      </c>
      <c r="I31" s="118" t="s">
        <v>459</v>
      </c>
      <c r="J31" s="119">
        <v>466.97969761544419</v>
      </c>
      <c r="K31" s="119">
        <v>466.97969761544419</v>
      </c>
      <c r="L31" s="127">
        <v>466.97969761544402</v>
      </c>
    </row>
    <row r="32" spans="2:12">
      <c r="B32" s="86" t="s">
        <v>100</v>
      </c>
      <c r="C32" s="86">
        <v>2011</v>
      </c>
      <c r="D32" s="86">
        <v>108.1391</v>
      </c>
      <c r="E32" s="86">
        <v>64129.726000000002</v>
      </c>
      <c r="F32" s="127">
        <v>593.02995863660703</v>
      </c>
      <c r="I32" s="118" t="s">
        <v>460</v>
      </c>
      <c r="J32" s="119">
        <v>0</v>
      </c>
      <c r="K32" s="119">
        <v>0</v>
      </c>
      <c r="L32" s="86"/>
    </row>
    <row r="33" spans="2:12">
      <c r="B33" s="86" t="s">
        <v>396</v>
      </c>
      <c r="C33" s="86">
        <v>2011</v>
      </c>
      <c r="D33" s="86">
        <v>112</v>
      </c>
      <c r="E33" s="86">
        <v>276</v>
      </c>
      <c r="F33" s="127">
        <v>2.46428571428571</v>
      </c>
      <c r="I33" s="118" t="s">
        <v>431</v>
      </c>
      <c r="J33" s="119">
        <v>32.371822570805236</v>
      </c>
      <c r="K33" s="119">
        <v>32.645537643695938</v>
      </c>
      <c r="L33" s="127">
        <v>32.479674796747901</v>
      </c>
    </row>
    <row r="34" spans="2:12">
      <c r="B34" s="86" t="s">
        <v>73</v>
      </c>
      <c r="C34" s="86">
        <v>2011</v>
      </c>
      <c r="D34" s="86">
        <v>3730</v>
      </c>
      <c r="E34" s="86">
        <v>20972</v>
      </c>
      <c r="F34" s="127">
        <v>5.6225201072386</v>
      </c>
      <c r="I34" s="118" t="s">
        <v>461</v>
      </c>
      <c r="J34" s="119">
        <v>0</v>
      </c>
      <c r="K34" s="119">
        <v>0</v>
      </c>
      <c r="L34" s="86"/>
    </row>
    <row r="35" spans="2:12">
      <c r="B35" s="86" t="s">
        <v>397</v>
      </c>
      <c r="C35" s="86">
        <v>2011</v>
      </c>
      <c r="D35" s="86">
        <v>37</v>
      </c>
      <c r="E35" s="86">
        <v>360</v>
      </c>
      <c r="F35" s="127">
        <v>9.7297297297297298</v>
      </c>
      <c r="I35" s="118" t="s">
        <v>462</v>
      </c>
      <c r="J35" s="119">
        <v>0</v>
      </c>
      <c r="K35" s="119">
        <v>0</v>
      </c>
      <c r="L35" s="86"/>
    </row>
    <row r="36" spans="2:12">
      <c r="B36" s="86" t="s">
        <v>434</v>
      </c>
      <c r="C36" s="86">
        <v>2011</v>
      </c>
      <c r="D36" s="86">
        <v>1035000</v>
      </c>
      <c r="E36" s="86">
        <v>1573500</v>
      </c>
      <c r="F36" s="127">
        <v>1.52028985507246</v>
      </c>
      <c r="I36" s="118" t="s">
        <v>73</v>
      </c>
      <c r="J36" s="119">
        <v>5.6214036031191181</v>
      </c>
      <c r="K36" s="119">
        <v>5.1802683414326607</v>
      </c>
      <c r="L36" s="127">
        <v>5.6225201072386</v>
      </c>
    </row>
    <row r="37" spans="2:12">
      <c r="B37" s="86" t="s">
        <v>89</v>
      </c>
      <c r="C37" s="86">
        <v>2011</v>
      </c>
      <c r="D37" s="86">
        <v>238</v>
      </c>
      <c r="E37" s="86">
        <v>6215</v>
      </c>
      <c r="F37" s="127">
        <v>26.113445378151201</v>
      </c>
      <c r="I37" s="118" t="s">
        <v>463</v>
      </c>
      <c r="J37" s="119">
        <v>0</v>
      </c>
      <c r="K37" s="119">
        <v>0</v>
      </c>
      <c r="L37" s="86"/>
    </row>
    <row r="38" spans="2:12">
      <c r="B38" s="86" t="s">
        <v>66</v>
      </c>
      <c r="D38" s="86">
        <v>3371.4285714285702</v>
      </c>
      <c r="E38" s="86">
        <v>3671.4285714285702</v>
      </c>
      <c r="F38" s="127">
        <v>1.2108843537414899</v>
      </c>
      <c r="I38" s="118" t="s">
        <v>464</v>
      </c>
      <c r="J38" s="119">
        <v>0</v>
      </c>
      <c r="K38" s="119">
        <v>0</v>
      </c>
      <c r="L38" s="86"/>
    </row>
    <row r="39" spans="2:12">
      <c r="B39" s="86" t="s">
        <v>98</v>
      </c>
      <c r="D39" s="86">
        <v>30.995227889999999</v>
      </c>
      <c r="E39" s="86">
        <v>21849.006413999999</v>
      </c>
      <c r="F39" s="127">
        <v>758.56341472194094</v>
      </c>
      <c r="I39" s="118" t="s">
        <v>465</v>
      </c>
      <c r="J39" s="119">
        <v>0</v>
      </c>
      <c r="K39" s="119">
        <v>0</v>
      </c>
      <c r="L39" s="86"/>
    </row>
    <row r="40" spans="2:12">
      <c r="B40" s="86" t="s">
        <v>417</v>
      </c>
      <c r="C40" s="86">
        <v>2011</v>
      </c>
      <c r="D40" s="86">
        <v>80</v>
      </c>
      <c r="E40" s="86">
        <v>806</v>
      </c>
      <c r="F40" s="127">
        <v>10.074999999999999</v>
      </c>
      <c r="I40" s="118" t="s">
        <v>89</v>
      </c>
      <c r="J40" s="119">
        <v>26.119153369588751</v>
      </c>
      <c r="K40" s="119">
        <v>22.92301432318547</v>
      </c>
      <c r="L40" s="127">
        <v>26.113445378151201</v>
      </c>
    </row>
    <row r="41" spans="2:12">
      <c r="B41" s="86" t="s">
        <v>21</v>
      </c>
      <c r="C41" s="86">
        <v>2011</v>
      </c>
      <c r="D41" s="86">
        <v>35200</v>
      </c>
      <c r="E41" s="86">
        <v>86400</v>
      </c>
      <c r="F41" s="127">
        <v>2.4545454545454501</v>
      </c>
      <c r="I41" s="118" t="s">
        <v>466</v>
      </c>
      <c r="J41" s="119">
        <v>0</v>
      </c>
      <c r="K41" s="119">
        <v>0</v>
      </c>
      <c r="L41" s="86"/>
    </row>
    <row r="42" spans="2:12">
      <c r="B42" s="86" t="s">
        <v>399</v>
      </c>
      <c r="C42" s="86">
        <v>2011</v>
      </c>
      <c r="D42" s="86">
        <v>20</v>
      </c>
      <c r="E42" s="86">
        <v>479</v>
      </c>
      <c r="F42" s="127">
        <v>23.95</v>
      </c>
      <c r="I42" s="118" t="s">
        <v>467</v>
      </c>
      <c r="J42" s="119">
        <v>0</v>
      </c>
      <c r="K42" s="119">
        <v>0</v>
      </c>
      <c r="L42" s="86"/>
    </row>
    <row r="43" spans="2:12">
      <c r="B43" s="86" t="s">
        <v>400</v>
      </c>
      <c r="C43" s="86">
        <v>2011</v>
      </c>
      <c r="D43" s="86">
        <v>8</v>
      </c>
      <c r="E43" s="86">
        <v>114</v>
      </c>
      <c r="F43" s="127">
        <v>14.25</v>
      </c>
      <c r="I43" s="118" t="s">
        <v>98</v>
      </c>
      <c r="J43" s="119">
        <v>778.05659218150174</v>
      </c>
      <c r="K43" s="119">
        <v>778.05659218150174</v>
      </c>
      <c r="L43" s="127">
        <v>758.56341472194094</v>
      </c>
    </row>
    <row r="44" spans="2:12">
      <c r="B44" s="86" t="s">
        <v>401</v>
      </c>
      <c r="C44" s="86">
        <v>2011</v>
      </c>
      <c r="D44" s="86">
        <v>19</v>
      </c>
      <c r="E44" s="86">
        <v>290</v>
      </c>
      <c r="F44" s="127">
        <v>15.2631578947368</v>
      </c>
      <c r="I44" s="118" t="s">
        <v>468</v>
      </c>
      <c r="J44" s="119">
        <v>2.4545454545454546</v>
      </c>
      <c r="K44" s="122">
        <v>1.3959514574153877</v>
      </c>
      <c r="L44" s="127">
        <v>2.4545454545454501</v>
      </c>
    </row>
    <row r="45" spans="2:12">
      <c r="B45" s="86" t="s">
        <v>9</v>
      </c>
      <c r="C45" s="86">
        <v>0</v>
      </c>
      <c r="D45" s="86">
        <v>0</v>
      </c>
      <c r="E45" s="86">
        <v>0</v>
      </c>
      <c r="F45" s="127">
        <v>4.2</v>
      </c>
      <c r="I45" s="118" t="s">
        <v>469</v>
      </c>
      <c r="J45" s="119">
        <v>0</v>
      </c>
      <c r="K45" s="119">
        <v>0</v>
      </c>
      <c r="L45" s="86"/>
    </row>
    <row r="46" spans="2:12">
      <c r="B46" s="86" t="s">
        <v>74</v>
      </c>
      <c r="C46" s="86">
        <v>2011</v>
      </c>
      <c r="D46" s="86">
        <v>511</v>
      </c>
      <c r="E46" s="86">
        <v>4858</v>
      </c>
      <c r="F46" s="127">
        <v>9.5068493150684894</v>
      </c>
      <c r="I46" s="118" t="s">
        <v>470</v>
      </c>
      <c r="J46" s="119">
        <v>0</v>
      </c>
      <c r="K46" s="119">
        <v>0</v>
      </c>
      <c r="L46" s="86"/>
    </row>
    <row r="47" spans="2:12">
      <c r="B47" s="86" t="s">
        <v>75</v>
      </c>
      <c r="C47" s="86">
        <v>2011</v>
      </c>
      <c r="D47" s="86">
        <v>260</v>
      </c>
      <c r="E47" s="86">
        <v>5838</v>
      </c>
      <c r="F47" s="127">
        <v>22.453846153846101</v>
      </c>
      <c r="I47" s="118" t="s">
        <v>287</v>
      </c>
      <c r="J47" s="119">
        <v>9.5011709601873537</v>
      </c>
      <c r="K47" s="119">
        <v>9.9090371433944568</v>
      </c>
      <c r="L47" s="127">
        <v>9.5068493150684894</v>
      </c>
    </row>
    <row r="48" spans="2:12">
      <c r="B48" s="86" t="s">
        <v>411</v>
      </c>
      <c r="D48" s="86">
        <v>3260</v>
      </c>
      <c r="E48" s="86">
        <v>4900</v>
      </c>
      <c r="F48" s="127">
        <v>1.71166666666666</v>
      </c>
      <c r="I48" s="118" t="s">
        <v>215</v>
      </c>
      <c r="J48" s="119">
        <v>0</v>
      </c>
      <c r="K48" s="119">
        <v>0</v>
      </c>
      <c r="L48" s="86"/>
    </row>
    <row r="49" spans="2:12">
      <c r="B49" s="86" t="s">
        <v>402</v>
      </c>
      <c r="C49" s="86">
        <v>2011</v>
      </c>
      <c r="D49" s="86">
        <v>312</v>
      </c>
      <c r="E49" s="86">
        <v>1159</v>
      </c>
      <c r="F49" s="127">
        <v>3.7147435897435899</v>
      </c>
      <c r="I49" s="118" t="s">
        <v>75</v>
      </c>
      <c r="J49" s="119">
        <v>22.44927536231884</v>
      </c>
      <c r="K49" s="119">
        <v>19.156394762825691</v>
      </c>
      <c r="L49" s="127">
        <v>22.453846153846101</v>
      </c>
    </row>
    <row r="50" spans="2:12">
      <c r="B50" s="86" t="s">
        <v>96</v>
      </c>
      <c r="C50" s="86">
        <v>2011</v>
      </c>
      <c r="D50" s="86">
        <v>149</v>
      </c>
      <c r="E50" s="86">
        <v>2451</v>
      </c>
      <c r="F50" s="127">
        <v>16.449664429530198</v>
      </c>
      <c r="I50" s="118" t="s">
        <v>411</v>
      </c>
      <c r="J50" s="119">
        <v>1.7116666666666667</v>
      </c>
      <c r="K50" s="119">
        <v>1.7116666666666667</v>
      </c>
      <c r="L50" s="127">
        <v>1.71166666666666</v>
      </c>
    </row>
    <row r="51" spans="2:12">
      <c r="B51" s="86" t="s">
        <v>76</v>
      </c>
      <c r="C51" s="86">
        <v>2011</v>
      </c>
      <c r="D51" s="86">
        <v>189</v>
      </c>
      <c r="E51" s="86">
        <v>1447</v>
      </c>
      <c r="F51" s="127">
        <v>7.6560846560846496</v>
      </c>
      <c r="I51" s="118" t="s">
        <v>402</v>
      </c>
      <c r="J51" s="119">
        <v>3.7109415410342113</v>
      </c>
      <c r="K51" s="119">
        <v>4.5164525130861151</v>
      </c>
      <c r="L51" s="127">
        <v>3.7147435897435899</v>
      </c>
    </row>
    <row r="52" spans="2:12">
      <c r="B52" s="86" t="s">
        <v>99</v>
      </c>
      <c r="C52" s="86">
        <v>2011</v>
      </c>
      <c r="D52" s="86">
        <v>2873.2705999999998</v>
      </c>
      <c r="E52" s="86">
        <v>96418.4</v>
      </c>
      <c r="F52" s="127">
        <v>33.557020351650799</v>
      </c>
      <c r="I52" s="118" t="s">
        <v>471</v>
      </c>
      <c r="J52" s="119">
        <v>16.413454312417528</v>
      </c>
      <c r="K52" s="119">
        <v>14.470671238061332</v>
      </c>
      <c r="L52" s="127">
        <v>16.449664429530198</v>
      </c>
    </row>
    <row r="53" spans="2:12">
      <c r="B53" s="86" t="s">
        <v>91</v>
      </c>
      <c r="C53" s="86">
        <v>2011</v>
      </c>
      <c r="D53" s="86">
        <v>370</v>
      </c>
      <c r="E53" s="86">
        <v>9842</v>
      </c>
      <c r="F53" s="127">
        <v>26.6</v>
      </c>
      <c r="I53" s="118" t="s">
        <v>472</v>
      </c>
      <c r="J53" s="119">
        <v>224.77080772493881</v>
      </c>
      <c r="K53" s="119">
        <v>233.69361746558371</v>
      </c>
      <c r="L53" s="127">
        <v>224.770636542332</v>
      </c>
    </row>
    <row r="54" spans="2:12">
      <c r="B54" s="86" t="s">
        <v>97</v>
      </c>
      <c r="C54" s="86">
        <v>2011</v>
      </c>
      <c r="D54" s="86">
        <v>43</v>
      </c>
      <c r="E54" s="86">
        <v>635</v>
      </c>
      <c r="F54" s="127">
        <v>14.7674418604651</v>
      </c>
      <c r="I54" s="118" t="s">
        <v>473</v>
      </c>
      <c r="J54" s="119">
        <v>0</v>
      </c>
      <c r="K54" s="119">
        <v>0</v>
      </c>
      <c r="L54" s="86"/>
    </row>
    <row r="55" spans="2:12">
      <c r="B55" s="86" t="s">
        <v>77</v>
      </c>
      <c r="C55" s="86">
        <v>2011</v>
      </c>
      <c r="D55" s="86">
        <v>1747</v>
      </c>
      <c r="E55" s="86">
        <v>11170</v>
      </c>
      <c r="F55" s="127">
        <v>6.3938179736691403</v>
      </c>
      <c r="I55" s="118" t="s">
        <v>76</v>
      </c>
      <c r="J55" s="119">
        <v>7.6159420289855069</v>
      </c>
      <c r="K55" s="119">
        <v>6.6824873298811225</v>
      </c>
      <c r="L55" s="127">
        <v>7.6560846560846496</v>
      </c>
    </row>
    <row r="56" spans="2:12">
      <c r="B56" s="86" t="s">
        <v>404</v>
      </c>
      <c r="C56" s="86">
        <v>2011</v>
      </c>
      <c r="D56" s="86">
        <v>68</v>
      </c>
      <c r="E56" s="86">
        <v>744</v>
      </c>
      <c r="F56" s="127">
        <v>10.9411764705882</v>
      </c>
      <c r="I56" s="118" t="s">
        <v>99</v>
      </c>
      <c r="J56" s="119">
        <v>29.963008644573886</v>
      </c>
      <c r="K56" s="119">
        <v>30.324343396347569</v>
      </c>
      <c r="L56" s="127">
        <v>33.557020351650799</v>
      </c>
    </row>
    <row r="57" spans="2:12">
      <c r="B57" s="86" t="s">
        <v>405</v>
      </c>
      <c r="C57" s="86">
        <v>2011</v>
      </c>
      <c r="D57" s="86">
        <v>117</v>
      </c>
      <c r="E57" s="86">
        <v>2421</v>
      </c>
      <c r="F57" s="127">
        <v>20.692307692307601</v>
      </c>
      <c r="I57" s="118" t="s">
        <v>91</v>
      </c>
      <c r="J57" s="119">
        <v>26.610401411450869</v>
      </c>
      <c r="K57" s="119">
        <v>24.543023857850528</v>
      </c>
      <c r="L57" s="127">
        <v>26.6</v>
      </c>
    </row>
    <row r="58" spans="2:12">
      <c r="B58" s="86" t="s">
        <v>412</v>
      </c>
      <c r="C58" s="86">
        <v>2011</v>
      </c>
      <c r="D58" s="86">
        <v>123500</v>
      </c>
      <c r="E58" s="86">
        <v>241400</v>
      </c>
      <c r="F58" s="127">
        <v>1.9546558704453401</v>
      </c>
      <c r="I58" s="118" t="s">
        <v>97</v>
      </c>
      <c r="J58" s="119">
        <v>14.824151596307326</v>
      </c>
      <c r="K58" s="119">
        <v>12.290674910281458</v>
      </c>
      <c r="L58" s="127">
        <v>14.7674418604651</v>
      </c>
    </row>
    <row r="59" spans="2:12">
      <c r="B59" s="86" t="s">
        <v>92</v>
      </c>
      <c r="C59" s="86">
        <v>2011</v>
      </c>
      <c r="D59" s="86">
        <v>55</v>
      </c>
      <c r="E59" s="86">
        <v>760</v>
      </c>
      <c r="F59" s="127">
        <v>13.818181818181801</v>
      </c>
      <c r="I59" s="118" t="s">
        <v>77</v>
      </c>
      <c r="J59" s="119">
        <v>6.393504059962523</v>
      </c>
      <c r="K59" s="119">
        <v>5.8767266375964553</v>
      </c>
      <c r="L59" s="127">
        <v>6.3938179736691403</v>
      </c>
    </row>
    <row r="60" spans="2:12">
      <c r="B60" s="86" t="s">
        <v>336</v>
      </c>
      <c r="C60" s="86">
        <v>0</v>
      </c>
      <c r="D60" s="86">
        <v>0</v>
      </c>
      <c r="E60" s="86">
        <v>0</v>
      </c>
      <c r="F60" s="127">
        <v>2.0049999999999999</v>
      </c>
      <c r="I60" s="118" t="s">
        <v>242</v>
      </c>
      <c r="J60" s="119">
        <v>0</v>
      </c>
      <c r="K60" s="119">
        <v>0</v>
      </c>
      <c r="L60" s="86"/>
    </row>
    <row r="61" spans="2:12">
      <c r="B61" s="86" t="s">
        <v>421</v>
      </c>
      <c r="C61" s="86">
        <v>2011</v>
      </c>
      <c r="D61" s="86">
        <v>1558800</v>
      </c>
      <c r="E61" s="86">
        <v>4466500</v>
      </c>
      <c r="F61" s="127">
        <v>2.86534513728509</v>
      </c>
      <c r="I61" s="118" t="s">
        <v>405</v>
      </c>
      <c r="J61" s="119">
        <v>20.627762165315893</v>
      </c>
      <c r="K61" s="119">
        <v>22.132352916196773</v>
      </c>
      <c r="L61" s="127">
        <v>20.692307692307601</v>
      </c>
    </row>
    <row r="62" spans="2:12">
      <c r="B62" s="86" t="s">
        <v>93</v>
      </c>
      <c r="C62" s="86">
        <v>2011</v>
      </c>
      <c r="D62" s="86">
        <v>69</v>
      </c>
      <c r="E62" s="86">
        <v>655</v>
      </c>
      <c r="F62" s="127">
        <v>9.4927536231884009</v>
      </c>
      <c r="I62" s="118" t="s">
        <v>474</v>
      </c>
      <c r="J62" s="119">
        <v>0</v>
      </c>
      <c r="K62" s="119">
        <v>0</v>
      </c>
      <c r="L62" s="86"/>
    </row>
    <row r="63" spans="2:12">
      <c r="B63" s="86" t="s">
        <v>403</v>
      </c>
      <c r="C63" s="86">
        <v>2011</v>
      </c>
      <c r="D63" s="86">
        <v>412</v>
      </c>
      <c r="E63" s="86">
        <v>3830</v>
      </c>
      <c r="F63" s="127">
        <v>9.2961165048543695</v>
      </c>
      <c r="I63" s="118" t="s">
        <v>92</v>
      </c>
      <c r="J63" s="119">
        <v>13.842503508893314</v>
      </c>
      <c r="K63" s="119">
        <v>15.932756231727456</v>
      </c>
      <c r="L63" s="127">
        <v>13.818181818181801</v>
      </c>
    </row>
    <row r="64" spans="2:12">
      <c r="B64" s="86" t="s">
        <v>78</v>
      </c>
      <c r="C64" s="86">
        <v>2011</v>
      </c>
      <c r="D64" s="86">
        <v>363</v>
      </c>
      <c r="E64" s="86">
        <v>2103</v>
      </c>
      <c r="F64" s="127">
        <v>5.7933884297520599</v>
      </c>
      <c r="I64" s="118" t="s">
        <v>475</v>
      </c>
      <c r="J64" s="119">
        <v>2.222667366614286</v>
      </c>
      <c r="K64" s="119">
        <v>2.0047230772811644</v>
      </c>
      <c r="L64" s="127">
        <v>2.0049999999999999</v>
      </c>
    </row>
    <row r="65" spans="2:12">
      <c r="B65" s="86" t="s">
        <v>413</v>
      </c>
      <c r="C65" s="86">
        <v>2011</v>
      </c>
      <c r="D65" s="86">
        <v>401400</v>
      </c>
      <c r="E65" s="86">
        <v>1732700</v>
      </c>
      <c r="F65" s="127">
        <v>4.3166417538614796</v>
      </c>
      <c r="I65" s="118" t="s">
        <v>93</v>
      </c>
      <c r="J65" s="119">
        <v>9.5338223738317378</v>
      </c>
      <c r="K65" s="119">
        <v>12.44121692603286</v>
      </c>
      <c r="L65" s="127">
        <v>9.4927536231884009</v>
      </c>
    </row>
    <row r="66" spans="2:12">
      <c r="B66" s="86" t="s">
        <v>95</v>
      </c>
      <c r="C66" s="86">
        <v>2011</v>
      </c>
      <c r="D66" s="86">
        <v>115</v>
      </c>
      <c r="E66" s="86">
        <v>2420</v>
      </c>
      <c r="F66" s="127">
        <v>21.043478260869499</v>
      </c>
      <c r="I66" s="118" t="s">
        <v>94</v>
      </c>
      <c r="J66" s="119">
        <v>10.32946222503373</v>
      </c>
      <c r="K66" s="119">
        <v>14.320062916956491</v>
      </c>
      <c r="L66" s="127">
        <v>9.2961165048543695</v>
      </c>
    </row>
    <row r="67" spans="2:12">
      <c r="B67" s="86" t="s">
        <v>67</v>
      </c>
      <c r="C67" s="86">
        <v>2011</v>
      </c>
      <c r="D67" s="86">
        <v>33300</v>
      </c>
      <c r="E67" s="86">
        <v>121600</v>
      </c>
      <c r="F67" s="127">
        <v>3.6516516516516502</v>
      </c>
      <c r="I67" s="118" t="s">
        <v>78</v>
      </c>
      <c r="J67" s="119">
        <v>5.8032786885245899</v>
      </c>
      <c r="K67" s="119">
        <v>4.8073466830219775</v>
      </c>
      <c r="L67" s="127">
        <v>5.7933884297520599</v>
      </c>
    </row>
    <row r="68" spans="2:12">
      <c r="B68" s="86" t="s">
        <v>406</v>
      </c>
      <c r="C68" s="86">
        <v>2011</v>
      </c>
      <c r="D68" s="86">
        <v>11</v>
      </c>
      <c r="E68" s="86">
        <v>293</v>
      </c>
      <c r="F68" s="127">
        <v>26.636363636363601</v>
      </c>
      <c r="I68" s="118" t="s">
        <v>476</v>
      </c>
      <c r="J68" s="119">
        <v>0</v>
      </c>
      <c r="K68" s="119">
        <v>0</v>
      </c>
      <c r="L68" s="86"/>
    </row>
    <row r="69" spans="2:12">
      <c r="B69" s="86" t="s">
        <v>415</v>
      </c>
      <c r="C69" s="86">
        <v>2011</v>
      </c>
      <c r="D69" s="86">
        <v>33300</v>
      </c>
      <c r="E69" s="86">
        <v>121600</v>
      </c>
      <c r="F69" s="127">
        <v>3.6516516516516502</v>
      </c>
      <c r="I69" s="118" t="s">
        <v>477</v>
      </c>
      <c r="J69" s="119">
        <v>0</v>
      </c>
      <c r="K69" s="119">
        <v>0</v>
      </c>
      <c r="L69" s="86"/>
    </row>
    <row r="70" spans="2:12">
      <c r="B70" s="86" t="s">
        <v>414</v>
      </c>
      <c r="C70" s="86">
        <v>2011</v>
      </c>
      <c r="D70" s="86">
        <v>33300</v>
      </c>
      <c r="E70" s="86">
        <v>121600</v>
      </c>
      <c r="F70" s="127">
        <v>3.6516516516516502</v>
      </c>
      <c r="I70" s="118" t="s">
        <v>478</v>
      </c>
      <c r="J70" s="119">
        <v>0</v>
      </c>
      <c r="K70" s="119">
        <v>0</v>
      </c>
      <c r="L70" s="86"/>
    </row>
    <row r="71" spans="2:12">
      <c r="I71" s="123" t="s">
        <v>479</v>
      </c>
      <c r="J71" s="119">
        <v>21.133774544986402</v>
      </c>
      <c r="K71" s="119">
        <v>17.512832164363228</v>
      </c>
      <c r="L71" s="127">
        <v>21.043478260869499</v>
      </c>
    </row>
    <row r="72" spans="2:12">
      <c r="I72" s="118" t="s">
        <v>480</v>
      </c>
      <c r="J72" s="119">
        <v>593.02995863660783</v>
      </c>
      <c r="K72" s="119">
        <v>524.48380263681679</v>
      </c>
      <c r="L72" s="127">
        <v>593.02995863660703</v>
      </c>
    </row>
    <row r="73" spans="2:12">
      <c r="I73" s="118" t="s">
        <v>481</v>
      </c>
      <c r="J73" s="119">
        <v>0</v>
      </c>
      <c r="K73" s="119">
        <v>0</v>
      </c>
      <c r="L73" s="86"/>
    </row>
    <row r="74" spans="2:12" ht="16" thickBot="1">
      <c r="I74" s="124" t="s">
        <v>482</v>
      </c>
      <c r="J74" s="125">
        <v>3.6516516516516515</v>
      </c>
      <c r="K74" s="125">
        <v>2.4762960851367692</v>
      </c>
      <c r="L74" s="127">
        <v>3.6516516516516502</v>
      </c>
    </row>
  </sheetData>
  <sortState ref="B3:G70">
    <sortCondition ref="B2"/>
  </sortState>
  <mergeCells count="1">
    <mergeCell ref="J1:K1"/>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15"/>
  <sheetViews>
    <sheetView topLeftCell="A51" workbookViewId="0">
      <selection activeCell="B66" sqref="B66"/>
    </sheetView>
  </sheetViews>
  <sheetFormatPr baseColWidth="10" defaultRowHeight="15" x14ac:dyDescent="0"/>
  <cols>
    <col min="1" max="1" width="21.1640625" customWidth="1"/>
    <col min="2" max="2" width="48.33203125" customWidth="1"/>
    <col min="3" max="3" width="22.1640625" customWidth="1"/>
    <col min="4" max="4" width="7.6640625" customWidth="1"/>
    <col min="6" max="6" width="10.83203125" customWidth="1"/>
    <col min="7" max="7" width="20" style="127" customWidth="1"/>
  </cols>
  <sheetData>
    <row r="1" spans="1:7">
      <c r="A1" s="130" t="s">
        <v>485</v>
      </c>
      <c r="B1" s="131" t="s">
        <v>486</v>
      </c>
      <c r="C1" s="131" t="s">
        <v>43</v>
      </c>
      <c r="D1" s="132" t="s">
        <v>487</v>
      </c>
      <c r="E1" s="133" t="s">
        <v>488</v>
      </c>
      <c r="F1" t="s">
        <v>443</v>
      </c>
      <c r="G1" t="s">
        <v>61</v>
      </c>
    </row>
    <row r="2" spans="1:7">
      <c r="A2" s="123" t="s">
        <v>422</v>
      </c>
      <c r="B2" s="27" t="s">
        <v>489</v>
      </c>
      <c r="C2" s="27" t="s">
        <v>422</v>
      </c>
      <c r="D2" s="134" t="s">
        <v>418</v>
      </c>
      <c r="E2" s="135">
        <v>2530</v>
      </c>
      <c r="G2"/>
    </row>
    <row r="3" spans="1:7">
      <c r="A3" s="123" t="s">
        <v>448</v>
      </c>
      <c r="B3" s="27" t="s">
        <v>489</v>
      </c>
      <c r="C3" s="27" t="s">
        <v>448</v>
      </c>
      <c r="D3" s="134" t="s">
        <v>418</v>
      </c>
      <c r="E3" s="136">
        <v>14794</v>
      </c>
      <c r="F3">
        <v>4826</v>
      </c>
      <c r="G3"/>
    </row>
    <row r="4" spans="1:7">
      <c r="A4" s="123" t="s">
        <v>423</v>
      </c>
      <c r="B4" s="27" t="s">
        <v>490</v>
      </c>
      <c r="C4" s="27" t="s">
        <v>68</v>
      </c>
      <c r="D4" s="134" t="s">
        <v>418</v>
      </c>
      <c r="E4" s="136">
        <v>36</v>
      </c>
      <c r="F4" s="57">
        <v>92</v>
      </c>
      <c r="G4" t="s">
        <v>68</v>
      </c>
    </row>
    <row r="5" spans="1:7">
      <c r="A5" s="123" t="s">
        <v>424</v>
      </c>
      <c r="B5" s="27" t="s">
        <v>490</v>
      </c>
      <c r="C5" s="27" t="s">
        <v>69</v>
      </c>
      <c r="D5" s="134" t="s">
        <v>418</v>
      </c>
      <c r="E5" s="136">
        <v>0.5</v>
      </c>
      <c r="F5">
        <v>1</v>
      </c>
      <c r="G5" t="s">
        <v>69</v>
      </c>
    </row>
    <row r="6" spans="1:7">
      <c r="A6" s="123" t="s">
        <v>491</v>
      </c>
      <c r="B6" s="27" t="s">
        <v>492</v>
      </c>
      <c r="C6" s="27" t="s">
        <v>79</v>
      </c>
      <c r="D6" s="134" t="s">
        <v>418</v>
      </c>
      <c r="E6" s="136">
        <v>1</v>
      </c>
      <c r="F6">
        <v>6</v>
      </c>
      <c r="G6" t="s">
        <v>79</v>
      </c>
    </row>
    <row r="7" spans="1:7">
      <c r="A7" s="123" t="s">
        <v>25</v>
      </c>
      <c r="B7" s="27" t="s">
        <v>489</v>
      </c>
      <c r="C7" s="27" t="s">
        <v>451</v>
      </c>
      <c r="D7" s="134" t="s">
        <v>418</v>
      </c>
      <c r="E7" s="136">
        <v>30</v>
      </c>
      <c r="F7" s="57">
        <v>458</v>
      </c>
      <c r="G7" t="s">
        <v>25</v>
      </c>
    </row>
    <row r="8" spans="1:7">
      <c r="A8" s="123" t="s">
        <v>80</v>
      </c>
      <c r="B8" s="27" t="s">
        <v>493</v>
      </c>
      <c r="C8" s="27" t="s">
        <v>420</v>
      </c>
      <c r="D8" s="134" t="s">
        <v>418</v>
      </c>
      <c r="E8" s="136">
        <v>221</v>
      </c>
      <c r="F8" s="86"/>
      <c r="G8"/>
    </row>
    <row r="9" spans="1:7">
      <c r="A9" s="123" t="s">
        <v>435</v>
      </c>
      <c r="B9" s="27" t="s">
        <v>489</v>
      </c>
      <c r="C9" s="27" t="s">
        <v>452</v>
      </c>
      <c r="D9" s="134" t="s">
        <v>418</v>
      </c>
      <c r="E9" s="136">
        <v>0.5</v>
      </c>
      <c r="F9" s="57">
        <v>37</v>
      </c>
      <c r="G9" t="s">
        <v>407</v>
      </c>
    </row>
    <row r="10" spans="1:7">
      <c r="A10" s="123" t="s">
        <v>81</v>
      </c>
      <c r="B10" s="27" t="s">
        <v>493</v>
      </c>
      <c r="C10" s="27" t="s">
        <v>81</v>
      </c>
      <c r="D10" s="134" t="s">
        <v>418</v>
      </c>
      <c r="E10" s="136">
        <v>9</v>
      </c>
      <c r="F10" s="57">
        <v>107</v>
      </c>
      <c r="G10" t="s">
        <v>81</v>
      </c>
    </row>
    <row r="11" spans="1:7">
      <c r="A11" s="123" t="s">
        <v>425</v>
      </c>
      <c r="B11" s="27" t="s">
        <v>490</v>
      </c>
      <c r="C11" s="27" t="s">
        <v>70</v>
      </c>
      <c r="D11" s="134" t="s">
        <v>418</v>
      </c>
      <c r="E11" s="136">
        <v>3258</v>
      </c>
      <c r="F11" s="57">
        <v>8205</v>
      </c>
      <c r="G11" t="s">
        <v>70</v>
      </c>
    </row>
    <row r="12" spans="1:7">
      <c r="A12" s="123" t="s">
        <v>82</v>
      </c>
      <c r="B12" s="27" t="s">
        <v>493</v>
      </c>
      <c r="C12" s="27" t="s">
        <v>82</v>
      </c>
      <c r="D12" s="134" t="s">
        <v>418</v>
      </c>
      <c r="E12" s="136">
        <v>265</v>
      </c>
      <c r="F12">
        <v>306</v>
      </c>
      <c r="G12" t="s">
        <v>82</v>
      </c>
    </row>
    <row r="13" spans="1:7">
      <c r="A13" s="123" t="s">
        <v>83</v>
      </c>
      <c r="B13" s="27" t="s">
        <v>493</v>
      </c>
      <c r="C13" s="27" t="s">
        <v>83</v>
      </c>
      <c r="D13" s="134" t="s">
        <v>418</v>
      </c>
      <c r="E13" s="136">
        <v>295</v>
      </c>
      <c r="F13">
        <v>299</v>
      </c>
      <c r="G13" t="s">
        <v>83</v>
      </c>
    </row>
    <row r="14" spans="1:7">
      <c r="A14" s="123" t="s">
        <v>494</v>
      </c>
      <c r="B14" s="17" t="s">
        <v>494</v>
      </c>
      <c r="C14" s="17" t="s">
        <v>494</v>
      </c>
      <c r="D14" s="134" t="s">
        <v>418</v>
      </c>
      <c r="E14" s="136">
        <v>0</v>
      </c>
      <c r="G14"/>
    </row>
    <row r="15" spans="1:7">
      <c r="A15" s="123" t="s">
        <v>84</v>
      </c>
      <c r="B15" s="27" t="s">
        <v>492</v>
      </c>
      <c r="C15" s="27" t="s">
        <v>84</v>
      </c>
      <c r="D15" s="134" t="s">
        <v>418</v>
      </c>
      <c r="E15" s="136">
        <v>96</v>
      </c>
      <c r="F15" s="57">
        <v>367</v>
      </c>
      <c r="G15" t="s">
        <v>84</v>
      </c>
    </row>
    <row r="16" spans="1:7">
      <c r="A16" s="123" t="s">
        <v>495</v>
      </c>
      <c r="B16" s="17" t="s">
        <v>495</v>
      </c>
      <c r="C16" s="17" t="s">
        <v>495</v>
      </c>
      <c r="D16" s="134" t="s">
        <v>418</v>
      </c>
      <c r="E16" s="136">
        <v>0</v>
      </c>
      <c r="F16">
        <v>0</v>
      </c>
      <c r="G16"/>
    </row>
    <row r="17" spans="1:7">
      <c r="A17" s="123" t="s">
        <v>65</v>
      </c>
      <c r="B17" s="27" t="s">
        <v>489</v>
      </c>
      <c r="C17" s="27" t="s">
        <v>454</v>
      </c>
      <c r="D17" s="134" t="s">
        <v>418</v>
      </c>
      <c r="E17" s="136">
        <v>192.5</v>
      </c>
      <c r="F17" s="57">
        <v>385</v>
      </c>
      <c r="G17" s="57" t="s">
        <v>408</v>
      </c>
    </row>
    <row r="18" spans="1:7">
      <c r="A18" s="123" t="s">
        <v>496</v>
      </c>
      <c r="B18" s="17" t="s">
        <v>496</v>
      </c>
      <c r="C18" s="17" t="s">
        <v>496</v>
      </c>
      <c r="D18" s="134" t="s">
        <v>418</v>
      </c>
      <c r="E18" s="136">
        <v>0</v>
      </c>
      <c r="F18" s="86"/>
      <c r="G18" s="86"/>
    </row>
    <row r="19" spans="1:7">
      <c r="A19" s="123" t="s">
        <v>393</v>
      </c>
      <c r="B19" s="27" t="s">
        <v>493</v>
      </c>
      <c r="C19" s="27" t="s">
        <v>393</v>
      </c>
      <c r="D19" s="134" t="s">
        <v>418</v>
      </c>
      <c r="E19" s="136">
        <v>13</v>
      </c>
      <c r="F19" s="57">
        <v>190</v>
      </c>
      <c r="G19" t="s">
        <v>393</v>
      </c>
    </row>
    <row r="20" spans="1:7">
      <c r="A20" s="123" t="s">
        <v>85</v>
      </c>
      <c r="B20" s="27" t="s">
        <v>493</v>
      </c>
      <c r="C20" s="27" t="s">
        <v>85</v>
      </c>
      <c r="D20" s="134" t="s">
        <v>418</v>
      </c>
      <c r="E20" s="136">
        <v>37</v>
      </c>
      <c r="F20">
        <v>53</v>
      </c>
      <c r="G20" t="s">
        <v>85</v>
      </c>
    </row>
    <row r="21" spans="1:7">
      <c r="A21" s="123" t="s">
        <v>86</v>
      </c>
      <c r="B21" s="27" t="s">
        <v>493</v>
      </c>
      <c r="C21" s="27" t="s">
        <v>86</v>
      </c>
      <c r="D21" s="134" t="s">
        <v>418</v>
      </c>
      <c r="E21" s="136">
        <v>0</v>
      </c>
      <c r="F21">
        <v>3</v>
      </c>
      <c r="G21" t="s">
        <v>86</v>
      </c>
    </row>
    <row r="22" spans="1:7">
      <c r="A22" s="123" t="s">
        <v>426</v>
      </c>
      <c r="B22" s="27" t="s">
        <v>490</v>
      </c>
      <c r="C22" s="17" t="s">
        <v>416</v>
      </c>
      <c r="D22" s="134" t="s">
        <v>418</v>
      </c>
      <c r="E22" s="136">
        <v>1</v>
      </c>
      <c r="F22">
        <v>4</v>
      </c>
      <c r="G22" t="s">
        <v>416</v>
      </c>
    </row>
    <row r="23" spans="1:7">
      <c r="A23" s="123" t="s">
        <v>427</v>
      </c>
      <c r="B23" s="27" t="s">
        <v>490</v>
      </c>
      <c r="C23" s="17" t="s">
        <v>71</v>
      </c>
      <c r="D23" s="134" t="s">
        <v>418</v>
      </c>
      <c r="E23" s="136">
        <v>10</v>
      </c>
      <c r="F23">
        <v>22</v>
      </c>
      <c r="G23" t="s">
        <v>71</v>
      </c>
    </row>
    <row r="24" spans="1:7">
      <c r="A24" s="123" t="s">
        <v>428</v>
      </c>
      <c r="B24" s="17" t="s">
        <v>428</v>
      </c>
      <c r="C24" s="17" t="s">
        <v>428</v>
      </c>
      <c r="D24" s="134" t="s">
        <v>418</v>
      </c>
      <c r="E24" s="136">
        <v>0</v>
      </c>
      <c r="F24">
        <v>0</v>
      </c>
      <c r="G24" t="s">
        <v>428</v>
      </c>
    </row>
    <row r="25" spans="1:7">
      <c r="A25" s="123" t="s">
        <v>441</v>
      </c>
      <c r="B25" s="27" t="s">
        <v>489</v>
      </c>
      <c r="C25" s="27" t="s">
        <v>456</v>
      </c>
      <c r="D25" s="134" t="s">
        <v>418</v>
      </c>
      <c r="E25" s="136">
        <v>157</v>
      </c>
      <c r="F25">
        <v>166</v>
      </c>
      <c r="G25" t="s">
        <v>441</v>
      </c>
    </row>
    <row r="26" spans="1:7">
      <c r="A26" s="123" t="s">
        <v>497</v>
      </c>
      <c r="B26" s="27" t="s">
        <v>489</v>
      </c>
      <c r="C26" s="27" t="s">
        <v>457</v>
      </c>
      <c r="D26" s="134" t="s">
        <v>418</v>
      </c>
      <c r="E26" s="136">
        <v>7551</v>
      </c>
      <c r="F26">
        <v>9102</v>
      </c>
      <c r="G26"/>
    </row>
    <row r="27" spans="1:7">
      <c r="A27" s="123" t="s">
        <v>87</v>
      </c>
      <c r="B27" s="27" t="s">
        <v>493</v>
      </c>
      <c r="C27" s="27" t="s">
        <v>394</v>
      </c>
      <c r="D27" s="134" t="s">
        <v>418</v>
      </c>
      <c r="E27" s="136">
        <v>800</v>
      </c>
      <c r="G27"/>
    </row>
    <row r="28" spans="1:7">
      <c r="A28" s="123" t="s">
        <v>429</v>
      </c>
      <c r="B28" s="27" t="s">
        <v>490</v>
      </c>
      <c r="C28" s="27" t="s">
        <v>72</v>
      </c>
      <c r="D28" s="134" t="s">
        <v>418</v>
      </c>
      <c r="E28" s="136">
        <v>165</v>
      </c>
      <c r="F28" s="57">
        <v>2553</v>
      </c>
      <c r="G28" t="s">
        <v>72</v>
      </c>
    </row>
    <row r="29" spans="1:7">
      <c r="A29" s="123" t="s">
        <v>88</v>
      </c>
      <c r="B29" s="27" t="s">
        <v>493</v>
      </c>
      <c r="C29" s="27" t="s">
        <v>458</v>
      </c>
      <c r="D29" s="134" t="s">
        <v>418</v>
      </c>
      <c r="E29" s="136">
        <v>38</v>
      </c>
      <c r="F29">
        <v>62</v>
      </c>
      <c r="G29" t="s">
        <v>395</v>
      </c>
    </row>
    <row r="30" spans="1:7">
      <c r="A30" s="123" t="s">
        <v>498</v>
      </c>
      <c r="B30" s="27" t="s">
        <v>499</v>
      </c>
      <c r="C30" s="27" t="s">
        <v>459</v>
      </c>
      <c r="D30" s="134" t="s">
        <v>418</v>
      </c>
      <c r="E30" s="136">
        <v>10.95972191250028</v>
      </c>
      <c r="F30">
        <v>878162</v>
      </c>
      <c r="G30" t="s">
        <v>398</v>
      </c>
    </row>
    <row r="31" spans="1:7">
      <c r="A31" s="123" t="s">
        <v>431</v>
      </c>
      <c r="B31" s="27" t="s">
        <v>493</v>
      </c>
      <c r="C31" s="27" t="s">
        <v>431</v>
      </c>
      <c r="D31" s="134" t="s">
        <v>418</v>
      </c>
      <c r="E31" s="136">
        <v>2</v>
      </c>
      <c r="F31">
        <v>9</v>
      </c>
      <c r="G31" t="s">
        <v>410</v>
      </c>
    </row>
    <row r="32" spans="1:7">
      <c r="A32" s="123" t="s">
        <v>432</v>
      </c>
      <c r="B32" s="17" t="s">
        <v>432</v>
      </c>
      <c r="C32" s="17" t="s">
        <v>432</v>
      </c>
      <c r="D32" s="134" t="s">
        <v>418</v>
      </c>
      <c r="E32" s="136">
        <v>0</v>
      </c>
      <c r="F32">
        <v>0</v>
      </c>
      <c r="G32"/>
    </row>
    <row r="33" spans="1:7">
      <c r="A33" s="123" t="s">
        <v>410</v>
      </c>
      <c r="B33" s="17" t="s">
        <v>410</v>
      </c>
      <c r="C33" s="17" t="s">
        <v>410</v>
      </c>
      <c r="D33" s="134" t="s">
        <v>418</v>
      </c>
      <c r="E33" s="136">
        <v>0</v>
      </c>
      <c r="F33">
        <v>493</v>
      </c>
      <c r="G33" t="s">
        <v>101</v>
      </c>
    </row>
    <row r="34" spans="1:7">
      <c r="A34" s="123" t="s">
        <v>500</v>
      </c>
      <c r="B34" s="17" t="s">
        <v>500</v>
      </c>
      <c r="C34" s="17" t="s">
        <v>500</v>
      </c>
      <c r="D34" s="134" t="s">
        <v>418</v>
      </c>
      <c r="E34" s="136">
        <v>244</v>
      </c>
      <c r="F34">
        <v>878162</v>
      </c>
      <c r="G34" t="s">
        <v>102</v>
      </c>
    </row>
    <row r="35" spans="1:7">
      <c r="A35" s="123" t="s">
        <v>501</v>
      </c>
      <c r="B35" s="17" t="s">
        <v>501</v>
      </c>
      <c r="C35" s="17" t="s">
        <v>501</v>
      </c>
      <c r="D35" s="134" t="s">
        <v>418</v>
      </c>
      <c r="E35" s="136">
        <v>0</v>
      </c>
      <c r="F35">
        <v>878162</v>
      </c>
      <c r="G35" t="s">
        <v>100</v>
      </c>
    </row>
    <row r="36" spans="1:7">
      <c r="A36" s="123" t="s">
        <v>433</v>
      </c>
      <c r="B36" s="27" t="s">
        <v>490</v>
      </c>
      <c r="C36" s="27" t="s">
        <v>73</v>
      </c>
      <c r="D36" s="134" t="s">
        <v>418</v>
      </c>
      <c r="E36" s="136">
        <v>57</v>
      </c>
      <c r="F36">
        <v>0</v>
      </c>
      <c r="G36"/>
    </row>
    <row r="37" spans="1:7">
      <c r="A37" s="123" t="s">
        <v>434</v>
      </c>
      <c r="B37" s="17" t="s">
        <v>434</v>
      </c>
      <c r="C37" s="17" t="s">
        <v>434</v>
      </c>
      <c r="D37" s="134" t="s">
        <v>418</v>
      </c>
      <c r="E37" s="136">
        <v>0</v>
      </c>
      <c r="F37">
        <v>115</v>
      </c>
      <c r="G37" t="s">
        <v>73</v>
      </c>
    </row>
    <row r="38" spans="1:7">
      <c r="A38" s="123" t="s">
        <v>89</v>
      </c>
      <c r="B38" s="27" t="s">
        <v>493</v>
      </c>
      <c r="C38" s="27" t="s">
        <v>89</v>
      </c>
      <c r="D38" s="134" t="s">
        <v>418</v>
      </c>
      <c r="E38" s="136">
        <v>2</v>
      </c>
      <c r="F38">
        <v>705</v>
      </c>
      <c r="G38" t="s">
        <v>420</v>
      </c>
    </row>
    <row r="39" spans="1:7">
      <c r="A39" s="137" t="s">
        <v>66</v>
      </c>
      <c r="B39" s="138" t="s">
        <v>66</v>
      </c>
      <c r="C39" s="138" t="s">
        <v>66</v>
      </c>
      <c r="D39" s="139" t="s">
        <v>418</v>
      </c>
      <c r="E39" s="140">
        <v>0</v>
      </c>
      <c r="F39">
        <v>273</v>
      </c>
      <c r="G39" t="s">
        <v>402</v>
      </c>
    </row>
    <row r="40" spans="1:7">
      <c r="A40" s="123" t="s">
        <v>98</v>
      </c>
      <c r="B40" s="17" t="s">
        <v>502</v>
      </c>
      <c r="C40" s="17" t="s">
        <v>98</v>
      </c>
      <c r="D40" s="134" t="s">
        <v>418</v>
      </c>
      <c r="E40" s="136">
        <v>9.7163000000000004</v>
      </c>
      <c r="F40">
        <v>2634486</v>
      </c>
      <c r="G40"/>
    </row>
    <row r="41" spans="1:7">
      <c r="A41" s="123" t="s">
        <v>503</v>
      </c>
      <c r="B41" s="17" t="s">
        <v>503</v>
      </c>
      <c r="C41" s="17" t="s">
        <v>503</v>
      </c>
      <c r="D41" s="134" t="s">
        <v>418</v>
      </c>
      <c r="E41" s="136">
        <v>0</v>
      </c>
      <c r="F41">
        <v>0</v>
      </c>
      <c r="G41" t="s">
        <v>434</v>
      </c>
    </row>
    <row r="42" spans="1:7">
      <c r="A42" s="123" t="s">
        <v>504</v>
      </c>
      <c r="B42" s="27" t="s">
        <v>505</v>
      </c>
      <c r="C42" s="27" t="s">
        <v>504</v>
      </c>
      <c r="D42" s="134" t="s">
        <v>418</v>
      </c>
      <c r="E42" s="136">
        <v>15799</v>
      </c>
      <c r="F42">
        <v>186</v>
      </c>
      <c r="G42" t="s">
        <v>89</v>
      </c>
    </row>
    <row r="43" spans="1:7">
      <c r="A43" s="123" t="s">
        <v>21</v>
      </c>
      <c r="B43" s="27" t="s">
        <v>489</v>
      </c>
      <c r="C43" s="27" t="s">
        <v>468</v>
      </c>
      <c r="D43" s="134" t="s">
        <v>418</v>
      </c>
      <c r="E43" s="136">
        <v>60.5</v>
      </c>
      <c r="F43">
        <v>71</v>
      </c>
      <c r="G43" t="s">
        <v>66</v>
      </c>
    </row>
    <row r="44" spans="1:7">
      <c r="A44" s="123" t="s">
        <v>436</v>
      </c>
      <c r="B44" s="27" t="s">
        <v>490</v>
      </c>
      <c r="C44" s="27" t="s">
        <v>287</v>
      </c>
      <c r="D44" s="134" t="s">
        <v>418</v>
      </c>
      <c r="E44" s="136">
        <v>2</v>
      </c>
      <c r="F44">
        <v>214020</v>
      </c>
      <c r="G44" t="s">
        <v>98</v>
      </c>
    </row>
    <row r="45" spans="1:7">
      <c r="A45" s="123" t="s">
        <v>437</v>
      </c>
      <c r="B45" s="27" t="s">
        <v>490</v>
      </c>
      <c r="C45" s="27" t="s">
        <v>75</v>
      </c>
      <c r="D45" s="134" t="s">
        <v>418</v>
      </c>
      <c r="E45" s="136">
        <v>15</v>
      </c>
      <c r="F45">
        <v>0</v>
      </c>
      <c r="G45"/>
    </row>
    <row r="46" spans="1:7">
      <c r="A46" s="123" t="s">
        <v>430</v>
      </c>
      <c r="B46" s="17" t="s">
        <v>430</v>
      </c>
      <c r="C46" s="17" t="s">
        <v>411</v>
      </c>
      <c r="D46" s="134" t="s">
        <v>418</v>
      </c>
      <c r="E46" s="136">
        <v>0</v>
      </c>
      <c r="F46">
        <v>465</v>
      </c>
      <c r="G46" t="s">
        <v>21</v>
      </c>
    </row>
    <row r="47" spans="1:7">
      <c r="A47" s="123" t="s">
        <v>90</v>
      </c>
      <c r="B47" s="27" t="s">
        <v>493</v>
      </c>
      <c r="C47" s="27" t="s">
        <v>402</v>
      </c>
      <c r="D47" s="134" t="s">
        <v>418</v>
      </c>
      <c r="E47" s="136">
        <v>117</v>
      </c>
      <c r="G47"/>
    </row>
    <row r="48" spans="1:7">
      <c r="A48" s="123" t="s">
        <v>96</v>
      </c>
      <c r="B48" s="27" t="s">
        <v>493</v>
      </c>
      <c r="C48" s="27" t="s">
        <v>471</v>
      </c>
      <c r="D48" s="134" t="s">
        <v>418</v>
      </c>
      <c r="E48" s="136">
        <v>53</v>
      </c>
      <c r="F48">
        <v>433</v>
      </c>
      <c r="G48"/>
    </row>
    <row r="49" spans="1:7">
      <c r="A49" s="123" t="s">
        <v>506</v>
      </c>
      <c r="B49" s="27" t="s">
        <v>507</v>
      </c>
      <c r="C49" s="27" t="s">
        <v>472</v>
      </c>
      <c r="D49" s="134" t="s">
        <v>418</v>
      </c>
      <c r="E49" s="136">
        <v>36.420329257808504</v>
      </c>
      <c r="F49">
        <v>371</v>
      </c>
      <c r="G49"/>
    </row>
    <row r="50" spans="1:7">
      <c r="A50" s="123" t="s">
        <v>438</v>
      </c>
      <c r="B50" s="27" t="s">
        <v>490</v>
      </c>
      <c r="C50" s="27" t="s">
        <v>289</v>
      </c>
      <c r="D50" s="134" t="s">
        <v>418</v>
      </c>
      <c r="E50" s="136">
        <v>9</v>
      </c>
      <c r="F50">
        <v>5</v>
      </c>
      <c r="G50" t="s">
        <v>74</v>
      </c>
    </row>
    <row r="51" spans="1:7">
      <c r="A51" s="123" t="s">
        <v>99</v>
      </c>
      <c r="B51" s="27" t="s">
        <v>489</v>
      </c>
      <c r="C51" s="27" t="s">
        <v>99</v>
      </c>
      <c r="D51" s="134" t="s">
        <v>418</v>
      </c>
      <c r="E51" s="136">
        <v>59</v>
      </c>
      <c r="F51">
        <v>32</v>
      </c>
      <c r="G51" t="s">
        <v>75</v>
      </c>
    </row>
    <row r="52" spans="1:7">
      <c r="A52" s="123" t="s">
        <v>91</v>
      </c>
      <c r="B52" s="27" t="s">
        <v>493</v>
      </c>
      <c r="C52" s="27" t="s">
        <v>91</v>
      </c>
      <c r="D52" s="134" t="s">
        <v>418</v>
      </c>
      <c r="E52" s="136">
        <v>61</v>
      </c>
      <c r="G52" t="s">
        <v>411</v>
      </c>
    </row>
    <row r="53" spans="1:7">
      <c r="A53" s="123" t="s">
        <v>97</v>
      </c>
      <c r="B53" s="27" t="s">
        <v>493</v>
      </c>
      <c r="C53" s="27" t="s">
        <v>97</v>
      </c>
      <c r="D53" s="134" t="s">
        <v>418</v>
      </c>
      <c r="E53" s="136">
        <v>4</v>
      </c>
      <c r="F53">
        <v>60</v>
      </c>
      <c r="G53" t="s">
        <v>96</v>
      </c>
    </row>
    <row r="54" spans="1:7">
      <c r="A54" s="123" t="s">
        <v>439</v>
      </c>
      <c r="B54" s="27" t="s">
        <v>490</v>
      </c>
      <c r="C54" s="27" t="s">
        <v>77</v>
      </c>
      <c r="D54" s="134" t="s">
        <v>418</v>
      </c>
      <c r="E54" s="136">
        <v>1419</v>
      </c>
      <c r="F54">
        <v>24</v>
      </c>
      <c r="G54" t="s">
        <v>76</v>
      </c>
    </row>
    <row r="55" spans="1:7">
      <c r="A55" s="123" t="s">
        <v>405</v>
      </c>
      <c r="B55" s="27" t="s">
        <v>493</v>
      </c>
      <c r="C55" s="27" t="s">
        <v>405</v>
      </c>
      <c r="D55" s="134" t="s">
        <v>418</v>
      </c>
      <c r="E55" s="136">
        <v>4</v>
      </c>
      <c r="F55">
        <v>2320</v>
      </c>
      <c r="G55" t="s">
        <v>99</v>
      </c>
    </row>
    <row r="56" spans="1:7">
      <c r="A56" s="123" t="s">
        <v>508</v>
      </c>
      <c r="B56" s="27" t="s">
        <v>489</v>
      </c>
      <c r="C56" s="27" t="s">
        <v>474</v>
      </c>
      <c r="D56" s="134" t="s">
        <v>418</v>
      </c>
      <c r="E56" s="136">
        <v>227</v>
      </c>
      <c r="F56">
        <v>264</v>
      </c>
      <c r="G56" t="s">
        <v>91</v>
      </c>
    </row>
    <row r="57" spans="1:7">
      <c r="A57" s="118" t="s">
        <v>92</v>
      </c>
      <c r="B57" s="27" t="s">
        <v>493</v>
      </c>
      <c r="C57" s="27" t="s">
        <v>92</v>
      </c>
      <c r="D57" s="134" t="s">
        <v>418</v>
      </c>
      <c r="E57" s="136">
        <v>2</v>
      </c>
      <c r="F57">
        <v>33</v>
      </c>
      <c r="G57" t="s">
        <v>97</v>
      </c>
    </row>
    <row r="58" spans="1:7">
      <c r="A58" s="123" t="s">
        <v>421</v>
      </c>
      <c r="B58" s="17" t="s">
        <v>421</v>
      </c>
      <c r="C58" s="17" t="s">
        <v>421</v>
      </c>
      <c r="D58" s="134" t="s">
        <v>418</v>
      </c>
      <c r="E58" s="136">
        <v>0</v>
      </c>
      <c r="F58">
        <v>1603</v>
      </c>
      <c r="G58" t="s">
        <v>77</v>
      </c>
    </row>
    <row r="59" spans="1:7">
      <c r="A59" s="123" t="s">
        <v>93</v>
      </c>
      <c r="B59" s="27" t="s">
        <v>493</v>
      </c>
      <c r="C59" s="27" t="s">
        <v>93</v>
      </c>
      <c r="D59" s="134" t="s">
        <v>418</v>
      </c>
      <c r="E59" s="136">
        <v>1</v>
      </c>
      <c r="F59">
        <v>102</v>
      </c>
      <c r="G59" t="s">
        <v>405</v>
      </c>
    </row>
    <row r="60" spans="1:7">
      <c r="A60" s="123" t="s">
        <v>94</v>
      </c>
      <c r="B60" s="27" t="s">
        <v>493</v>
      </c>
      <c r="C60" s="27" t="s">
        <v>94</v>
      </c>
      <c r="D60" s="134" t="s">
        <v>418</v>
      </c>
      <c r="E60" s="136">
        <v>83</v>
      </c>
      <c r="F60">
        <v>243</v>
      </c>
      <c r="G60" t="s">
        <v>412</v>
      </c>
    </row>
    <row r="61" spans="1:7">
      <c r="A61" s="123" t="s">
        <v>440</v>
      </c>
      <c r="B61" s="27" t="s">
        <v>490</v>
      </c>
      <c r="C61" s="27" t="s">
        <v>78</v>
      </c>
      <c r="D61" s="134" t="s">
        <v>418</v>
      </c>
      <c r="E61" s="136">
        <v>68</v>
      </c>
      <c r="F61">
        <v>18</v>
      </c>
      <c r="G61"/>
    </row>
    <row r="62" spans="1:7">
      <c r="A62" s="123" t="s">
        <v>509</v>
      </c>
      <c r="B62" s="17" t="s">
        <v>509</v>
      </c>
      <c r="C62" s="17" t="s">
        <v>509</v>
      </c>
      <c r="D62" s="134" t="s">
        <v>418</v>
      </c>
      <c r="E62" s="136">
        <v>0</v>
      </c>
      <c r="F62">
        <v>32</v>
      </c>
      <c r="G62" t="s">
        <v>92</v>
      </c>
    </row>
    <row r="63" spans="1:7">
      <c r="A63" s="123" t="s">
        <v>510</v>
      </c>
      <c r="B63" s="17" t="s">
        <v>510</v>
      </c>
      <c r="C63" s="17" t="s">
        <v>510</v>
      </c>
      <c r="D63" s="134" t="s">
        <v>418</v>
      </c>
      <c r="E63" s="136">
        <v>3</v>
      </c>
      <c r="F63">
        <v>0</v>
      </c>
      <c r="G63" t="s">
        <v>421</v>
      </c>
    </row>
    <row r="64" spans="1:7">
      <c r="A64" s="123" t="s">
        <v>511</v>
      </c>
      <c r="B64" s="27" t="s">
        <v>505</v>
      </c>
      <c r="C64" s="27" t="s">
        <v>511</v>
      </c>
      <c r="D64" s="134" t="s">
        <v>418</v>
      </c>
      <c r="E64" s="136">
        <v>3440</v>
      </c>
      <c r="F64">
        <v>52</v>
      </c>
      <c r="G64" t="s">
        <v>93</v>
      </c>
    </row>
    <row r="65" spans="1:7">
      <c r="A65" s="123" t="s">
        <v>95</v>
      </c>
      <c r="B65" s="27" t="s">
        <v>493</v>
      </c>
      <c r="C65" s="27" t="s">
        <v>479</v>
      </c>
      <c r="D65" s="134" t="s">
        <v>418</v>
      </c>
      <c r="E65" s="136">
        <v>5</v>
      </c>
      <c r="F65">
        <v>290</v>
      </c>
      <c r="G65" t="s">
        <v>403</v>
      </c>
    </row>
    <row r="66" spans="1:7">
      <c r="A66" s="123" t="s">
        <v>512</v>
      </c>
      <c r="B66" s="27" t="s">
        <v>513</v>
      </c>
      <c r="C66" s="27" t="s">
        <v>480</v>
      </c>
      <c r="D66" s="134" t="s">
        <v>418</v>
      </c>
      <c r="E66" s="136">
        <v>29.994848829691268</v>
      </c>
      <c r="F66">
        <v>256</v>
      </c>
      <c r="G66" t="s">
        <v>78</v>
      </c>
    </row>
    <row r="67" spans="1:7">
      <c r="A67" s="123" t="s">
        <v>514</v>
      </c>
      <c r="B67" s="27" t="s">
        <v>489</v>
      </c>
      <c r="C67" s="27" t="s">
        <v>482</v>
      </c>
      <c r="D67" s="134" t="s">
        <v>418</v>
      </c>
      <c r="E67" s="136">
        <v>664</v>
      </c>
      <c r="F67">
        <v>0</v>
      </c>
      <c r="G67" t="s">
        <v>81</v>
      </c>
    </row>
    <row r="68" spans="1:7">
      <c r="A68" s="123" t="s">
        <v>515</v>
      </c>
      <c r="B68" s="27" t="s">
        <v>10</v>
      </c>
      <c r="C68" s="27" t="s">
        <v>516</v>
      </c>
      <c r="D68" s="134" t="s">
        <v>418</v>
      </c>
      <c r="E68" s="141" t="str">
        <f>'[1]3.Livestock Land'!B162</f>
        <v>Rams</v>
      </c>
      <c r="F68">
        <v>5</v>
      </c>
      <c r="G68"/>
    </row>
    <row r="69" spans="1:7">
      <c r="A69" s="123" t="s">
        <v>515</v>
      </c>
      <c r="B69" s="27" t="s">
        <v>10</v>
      </c>
      <c r="C69" s="27" t="s">
        <v>517</v>
      </c>
      <c r="D69" s="134" t="s">
        <v>418</v>
      </c>
      <c r="E69" s="141" t="str">
        <f>'[1]3.Livestock Land'!B163</f>
        <v>Ewes</v>
      </c>
      <c r="F69">
        <v>949</v>
      </c>
      <c r="G69" t="s">
        <v>394</v>
      </c>
    </row>
    <row r="70" spans="1:7">
      <c r="A70" s="123" t="s">
        <v>515</v>
      </c>
      <c r="B70" s="27" t="s">
        <v>10</v>
      </c>
      <c r="C70" s="27" t="s">
        <v>518</v>
      </c>
      <c r="D70" s="134" t="s">
        <v>418</v>
      </c>
      <c r="E70" s="141" t="str">
        <f>'[1]3.Livestock Land'!B164</f>
        <v>Lambs</v>
      </c>
      <c r="F70">
        <v>23836</v>
      </c>
      <c r="G70" t="s">
        <v>413</v>
      </c>
    </row>
    <row r="71" spans="1:7">
      <c r="A71" s="123" t="s">
        <v>515</v>
      </c>
      <c r="B71" s="27" t="s">
        <v>10</v>
      </c>
      <c r="C71" s="27" t="s">
        <v>519</v>
      </c>
      <c r="D71" s="134" t="s">
        <v>418</v>
      </c>
      <c r="E71" s="141" t="str">
        <f>'[1]3.Livestock Land'!B165</f>
        <v>Silage Needed-Total</v>
      </c>
      <c r="F71">
        <v>17</v>
      </c>
      <c r="G71" t="s">
        <v>95</v>
      </c>
    </row>
    <row r="72" spans="1:7">
      <c r="A72" s="123" t="s">
        <v>515</v>
      </c>
      <c r="B72" s="27" t="s">
        <v>10</v>
      </c>
      <c r="C72" s="27" t="s">
        <v>520</v>
      </c>
      <c r="D72" s="134" t="s">
        <v>418</v>
      </c>
      <c r="E72" s="141" t="str">
        <f>'[1]3.Livestock Land'!B166</f>
        <v>Silage Available-Total</v>
      </c>
      <c r="F72">
        <v>9268</v>
      </c>
      <c r="G72"/>
    </row>
    <row r="73" spans="1:7">
      <c r="A73" s="123" t="s">
        <v>515</v>
      </c>
      <c r="B73" s="27" t="s">
        <v>10</v>
      </c>
      <c r="C73" s="27" t="s">
        <v>521</v>
      </c>
      <c r="D73" s="134" t="s">
        <v>418</v>
      </c>
      <c r="E73" s="141" t="str">
        <f>'[1]3.Livestock Land'!B167</f>
        <v>Silage Shortage</v>
      </c>
      <c r="F73">
        <v>758</v>
      </c>
      <c r="G73" t="s">
        <v>67</v>
      </c>
    </row>
    <row r="74" spans="1:7">
      <c r="A74" s="123" t="s">
        <v>515</v>
      </c>
      <c r="B74" s="27" t="s">
        <v>10</v>
      </c>
      <c r="C74" s="27" t="s">
        <v>522</v>
      </c>
      <c r="D74" s="134" t="s">
        <v>418</v>
      </c>
      <c r="E74" s="141" t="str">
        <f>'[1]3.Livestock Land'!B168</f>
        <v>Silage Allocated-Dairy</v>
      </c>
      <c r="F74">
        <v>0</v>
      </c>
      <c r="G74"/>
    </row>
    <row r="75" spans="1:7">
      <c r="A75" s="123" t="s">
        <v>515</v>
      </c>
      <c r="B75" s="27" t="s">
        <v>10</v>
      </c>
      <c r="C75" s="27" t="s">
        <v>523</v>
      </c>
      <c r="D75" s="134" t="s">
        <v>418</v>
      </c>
      <c r="E75" s="141" t="str">
        <f>'[1]3.Livestock Land'!B169</f>
        <v>Silage Allocated-Beef</v>
      </c>
      <c r="G75"/>
    </row>
    <row r="76" spans="1:7">
      <c r="A76" s="123" t="s">
        <v>515</v>
      </c>
      <c r="B76" s="27" t="s">
        <v>10</v>
      </c>
      <c r="C76" s="27" t="s">
        <v>524</v>
      </c>
      <c r="D76" s="134" t="s">
        <v>418</v>
      </c>
      <c r="E76" s="141" t="str">
        <f>'[1]3.Livestock Land'!B170</f>
        <v>Silage Allocated-Lamb</v>
      </c>
      <c r="G76"/>
    </row>
    <row r="77" spans="1:7">
      <c r="A77" s="123" t="s">
        <v>515</v>
      </c>
      <c r="B77" s="27" t="s">
        <v>10</v>
      </c>
      <c r="C77" s="27" t="s">
        <v>525</v>
      </c>
      <c r="D77" s="134" t="s">
        <v>418</v>
      </c>
      <c r="E77" s="141" t="str">
        <f>'[1]3.Livestock Land'!B171</f>
        <v>Silage Allocated-Total</v>
      </c>
      <c r="G77"/>
    </row>
    <row r="78" spans="1:7">
      <c r="A78" s="123" t="s">
        <v>515</v>
      </c>
      <c r="B78" s="27" t="s">
        <v>10</v>
      </c>
      <c r="C78" s="27" t="s">
        <v>526</v>
      </c>
      <c r="D78" s="134" t="s">
        <v>418</v>
      </c>
      <c r="E78" s="141" t="str">
        <f>'[1]3.Livestock Land'!B172</f>
        <v>Silage Remaining-Total</v>
      </c>
      <c r="G78"/>
    </row>
    <row r="79" spans="1:7">
      <c r="A79" s="123" t="s">
        <v>515</v>
      </c>
      <c r="B79" s="27" t="s">
        <v>10</v>
      </c>
      <c r="C79" s="27" t="s">
        <v>527</v>
      </c>
      <c r="D79" s="134" t="s">
        <v>418</v>
      </c>
      <c r="E79" s="141">
        <f>'[1]3.Livestock Land'!B173</f>
        <v>0</v>
      </c>
      <c r="G79"/>
    </row>
    <row r="80" spans="1:7">
      <c r="A80" s="123" t="s">
        <v>515</v>
      </c>
      <c r="B80" s="27" t="s">
        <v>10</v>
      </c>
      <c r="C80" s="27" t="s">
        <v>528</v>
      </c>
      <c r="D80" s="134" t="s">
        <v>418</v>
      </c>
      <c r="E80" s="141" t="str">
        <f>'[1]3.Livestock Land'!B174</f>
        <v>Hectares Barn Allocated</v>
      </c>
      <c r="G80"/>
    </row>
    <row r="81" spans="1:7">
      <c r="A81" s="123" t="s">
        <v>515</v>
      </c>
      <c r="B81" s="27" t="s">
        <v>10</v>
      </c>
      <c r="C81" s="27" t="s">
        <v>529</v>
      </c>
      <c r="D81" s="134" t="s">
        <v>418</v>
      </c>
      <c r="E81" s="141" t="str">
        <f>'[1]3.Livestock Land'!B175</f>
        <v>Livestock type:</v>
      </c>
      <c r="G81"/>
    </row>
    <row r="82" spans="1:7">
      <c r="A82" s="123" t="s">
        <v>515</v>
      </c>
      <c r="B82" s="27" t="s">
        <v>10</v>
      </c>
      <c r="C82" s="27" t="s">
        <v>530</v>
      </c>
      <c r="D82" s="134" t="s">
        <v>418</v>
      </c>
      <c r="E82" s="141" t="str">
        <f>'[1]3.Livestock Land'!B176</f>
        <v>Broilers, roasters and Cornish production (68)</v>
      </c>
      <c r="G82"/>
    </row>
    <row r="83" spans="1:7">
      <c r="A83" s="123" t="s">
        <v>515</v>
      </c>
      <c r="B83" s="27" t="s">
        <v>10</v>
      </c>
      <c r="C83" s="27" t="s">
        <v>531</v>
      </c>
      <c r="D83" s="134" t="s">
        <v>418</v>
      </c>
      <c r="E83" s="141" t="str">
        <f>'[1]3.Livestock Land'!B177</f>
        <v>Turkey production (69)</v>
      </c>
      <c r="G83"/>
    </row>
    <row r="84" spans="1:7">
      <c r="A84" s="123" t="s">
        <v>515</v>
      </c>
      <c r="B84" s="27" t="s">
        <v>10</v>
      </c>
      <c r="C84" s="27" t="s">
        <v>532</v>
      </c>
      <c r="D84" s="134" t="s">
        <v>418</v>
      </c>
      <c r="E84" s="141" t="str">
        <f>'[1]3.Livestock Land'!B178</f>
        <v>Calves, under 1 year</v>
      </c>
      <c r="G84"/>
    </row>
    <row r="85" spans="1:7">
      <c r="A85" s="123" t="s">
        <v>515</v>
      </c>
      <c r="B85" s="27" t="s">
        <v>10</v>
      </c>
      <c r="C85" s="27" t="s">
        <v>533</v>
      </c>
      <c r="D85" s="134" t="s">
        <v>418</v>
      </c>
      <c r="E85" s="141" t="str">
        <f>'[1]3.Livestock Land'!B179</f>
        <v>Steers, 1 year and over</v>
      </c>
      <c r="G85"/>
    </row>
    <row r="86" spans="1:7">
      <c r="A86" s="123" t="s">
        <v>515</v>
      </c>
      <c r="B86" s="27" t="s">
        <v>10</v>
      </c>
      <c r="C86" s="27" t="s">
        <v>534</v>
      </c>
      <c r="D86" s="134" t="s">
        <v>418</v>
      </c>
      <c r="E86" s="141" t="str">
        <f>'[1]3.Livestock Land'!B180</f>
        <v>Heifers for slaughter or feeding</v>
      </c>
      <c r="G86"/>
    </row>
    <row r="87" spans="1:7" ht="16" thickBot="1">
      <c r="A87" s="142" t="s">
        <v>515</v>
      </c>
      <c r="B87" s="143" t="s">
        <v>10</v>
      </c>
      <c r="C87" s="143" t="s">
        <v>535</v>
      </c>
      <c r="D87" s="144" t="s">
        <v>418</v>
      </c>
      <c r="E87" s="145" t="str">
        <f>'[1]3.Livestock Land'!B181</f>
        <v>Heifers for beef herd replacement</v>
      </c>
      <c r="G87"/>
    </row>
    <row r="88" spans="1:7">
      <c r="A88" s="146"/>
      <c r="B88" s="146"/>
      <c r="C88" s="146"/>
      <c r="D88" s="146"/>
      <c r="E88" s="147"/>
      <c r="G88"/>
    </row>
    <row r="89" spans="1:7">
      <c r="A89" s="146"/>
      <c r="B89" s="148"/>
      <c r="C89" s="146"/>
      <c r="D89" s="146"/>
      <c r="E89" s="146"/>
      <c r="G89"/>
    </row>
    <row r="90" spans="1:7">
      <c r="A90" s="149"/>
      <c r="B90" s="149"/>
      <c r="C90" s="146"/>
      <c r="D90" s="146"/>
      <c r="E90" s="146"/>
      <c r="G90"/>
    </row>
    <row r="91" spans="1:7">
      <c r="A91" s="149"/>
      <c r="B91" s="149"/>
      <c r="C91" s="146"/>
      <c r="D91" s="146"/>
      <c r="E91" s="146"/>
      <c r="G91"/>
    </row>
    <row r="92" spans="1:7">
      <c r="A92" s="150"/>
      <c r="B92" s="150"/>
      <c r="C92" s="150"/>
      <c r="D92" s="150"/>
      <c r="E92" s="150"/>
      <c r="G92"/>
    </row>
    <row r="93" spans="1:7">
      <c r="A93" s="146"/>
      <c r="B93" s="146"/>
      <c r="C93" s="146"/>
      <c r="D93" s="146"/>
      <c r="E93" s="151"/>
      <c r="G93"/>
    </row>
    <row r="94" spans="1:7">
      <c r="A94" s="146"/>
      <c r="B94" s="146"/>
      <c r="C94" s="146"/>
      <c r="D94" s="146"/>
      <c r="E94" s="151"/>
      <c r="G94"/>
    </row>
    <row r="95" spans="1:7">
      <c r="A95" s="146"/>
      <c r="B95" s="146"/>
      <c r="C95" s="152"/>
      <c r="D95" s="152"/>
      <c r="E95" s="151"/>
      <c r="G95"/>
    </row>
    <row r="96" spans="1:7">
      <c r="A96" s="146"/>
      <c r="B96" s="146"/>
      <c r="C96" s="146"/>
      <c r="D96" s="146"/>
      <c r="E96" s="151"/>
      <c r="G96"/>
    </row>
    <row r="97" spans="1:7">
      <c r="A97" s="146"/>
      <c r="B97" s="146"/>
      <c r="C97" s="146"/>
      <c r="D97" s="146"/>
      <c r="E97" s="151"/>
      <c r="G97"/>
    </row>
    <row r="98" spans="1:7">
      <c r="A98" s="153"/>
      <c r="B98" s="154"/>
      <c r="C98" s="155"/>
      <c r="D98" s="146"/>
      <c r="E98" s="151"/>
      <c r="G98"/>
    </row>
    <row r="99" spans="1:7">
      <c r="G99"/>
    </row>
    <row r="100" spans="1:7">
      <c r="G100"/>
    </row>
    <row r="101" spans="1:7">
      <c r="G101"/>
    </row>
    <row r="102" spans="1:7">
      <c r="G102"/>
    </row>
    <row r="103" spans="1:7">
      <c r="G103"/>
    </row>
    <row r="104" spans="1:7">
      <c r="G104"/>
    </row>
    <row r="105" spans="1:7">
      <c r="G105"/>
    </row>
    <row r="106" spans="1:7">
      <c r="G106"/>
    </row>
    <row r="107" spans="1:7">
      <c r="G107"/>
    </row>
    <row r="108" spans="1:7">
      <c r="G108"/>
    </row>
    <row r="109" spans="1:7">
      <c r="G109"/>
    </row>
    <row r="110" spans="1:7">
      <c r="G110"/>
    </row>
    <row r="111" spans="1:7">
      <c r="G111"/>
    </row>
    <row r="112" spans="1:7">
      <c r="G112"/>
    </row>
    <row r="113" spans="7:7">
      <c r="G113"/>
    </row>
    <row r="114" spans="7:7">
      <c r="G114"/>
    </row>
    <row r="115" spans="7:7">
      <c r="G115"/>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topLeftCell="J1" workbookViewId="0">
      <selection activeCell="O2" sqref="O2"/>
    </sheetView>
  </sheetViews>
  <sheetFormatPr baseColWidth="10" defaultRowHeight="15" x14ac:dyDescent="0"/>
  <cols>
    <col min="2" max="2" width="17.1640625" customWidth="1"/>
    <col min="3" max="3" width="16.83203125" customWidth="1"/>
    <col min="6" max="6" width="15.1640625" customWidth="1"/>
    <col min="8" max="8" width="27.33203125" customWidth="1"/>
    <col min="9" max="9" width="22.5" customWidth="1"/>
    <col min="10" max="10" width="21.33203125" customWidth="1"/>
    <col min="11" max="11" width="13.1640625" customWidth="1"/>
    <col min="12" max="12" width="33" customWidth="1"/>
    <col min="13" max="13" width="11.5" customWidth="1"/>
    <col min="14" max="14" width="20.33203125" style="262" customWidth="1"/>
    <col min="15" max="15" width="28.1640625" style="262" customWidth="1"/>
    <col min="16" max="16" width="10" customWidth="1"/>
  </cols>
  <sheetData>
    <row r="1" spans="1:16">
      <c r="B1" t="s">
        <v>43</v>
      </c>
      <c r="C1" s="127" t="s">
        <v>9</v>
      </c>
      <c r="D1" s="127" t="s">
        <v>8</v>
      </c>
      <c r="E1" s="127" t="s">
        <v>537</v>
      </c>
      <c r="F1" s="127" t="s">
        <v>538</v>
      </c>
      <c r="G1" s="127" t="s">
        <v>539</v>
      </c>
      <c r="H1" t="s">
        <v>540</v>
      </c>
      <c r="I1" s="127" t="s">
        <v>541</v>
      </c>
      <c r="J1" t="s">
        <v>542</v>
      </c>
      <c r="K1" t="s">
        <v>44</v>
      </c>
      <c r="L1" s="127" t="s">
        <v>45</v>
      </c>
      <c r="M1" t="s">
        <v>543</v>
      </c>
      <c r="N1" s="262" t="s">
        <v>544</v>
      </c>
      <c r="O1" s="262" t="s">
        <v>545</v>
      </c>
      <c r="P1" t="s">
        <v>546</v>
      </c>
    </row>
    <row r="2" spans="1:16">
      <c r="B2" t="s">
        <v>46</v>
      </c>
      <c r="C2" s="127">
        <v>2.3885325302302598</v>
      </c>
      <c r="D2" s="127">
        <v>1.95636663916208</v>
      </c>
      <c r="E2" s="127">
        <v>2.1667292138810601</v>
      </c>
      <c r="F2" s="127">
        <v>9.7984230147471207E-3</v>
      </c>
      <c r="G2" s="127">
        <v>6.5214268062881597</v>
      </c>
      <c r="H2">
        <v>4.3546975924070903</v>
      </c>
      <c r="I2" s="127">
        <v>0.63223830850444096</v>
      </c>
      <c r="J2">
        <v>0.44925430472444899</v>
      </c>
      <c r="K2">
        <v>0.229637070951519</v>
      </c>
      <c r="L2" s="127">
        <v>0.15334067677272201</v>
      </c>
      <c r="M2">
        <v>10.399215957837701</v>
      </c>
      <c r="N2" s="262">
        <v>15.5734638910565</v>
      </c>
      <c r="O2" s="262">
        <v>45.285440694517597</v>
      </c>
      <c r="P2">
        <v>101.561204885897</v>
      </c>
    </row>
    <row r="3" spans="1:16">
      <c r="B3" t="s">
        <v>47</v>
      </c>
      <c r="C3" s="127">
        <v>3.3121693121693099</v>
      </c>
      <c r="D3" s="127">
        <v>2.8252784362572299</v>
      </c>
      <c r="E3" s="127">
        <v>1.3185405207018801</v>
      </c>
      <c r="F3" s="127">
        <v>6.1185185185185101E-3</v>
      </c>
      <c r="G3" s="127">
        <v>7.4621067876469498</v>
      </c>
      <c r="H3">
        <v>6.1435662669450597</v>
      </c>
      <c r="I3" s="127">
        <v>0.55531488289861397</v>
      </c>
      <c r="J3">
        <v>0.45987596023150301</v>
      </c>
      <c r="K3">
        <v>0.16277190747992901</v>
      </c>
      <c r="L3" s="127">
        <v>0.13401041132987199</v>
      </c>
      <c r="M3">
        <v>252.04375204011799</v>
      </c>
      <c r="N3" s="262">
        <v>306.137723784625</v>
      </c>
      <c r="O3" s="262">
        <v>1548.4474928279301</v>
      </c>
      <c r="P3">
        <v>2284.4323866080399</v>
      </c>
    </row>
    <row r="4" spans="1:16">
      <c r="B4" t="s">
        <v>48</v>
      </c>
      <c r="C4" s="127">
        <v>0</v>
      </c>
      <c r="D4" s="127">
        <v>0</v>
      </c>
      <c r="E4" s="127">
        <v>1.8514670757965901</v>
      </c>
      <c r="F4" s="127">
        <v>3.3291085952123799E-4</v>
      </c>
      <c r="G4" s="127">
        <v>1.8517999866561099</v>
      </c>
      <c r="H4">
        <v>3.3291085952123799E-4</v>
      </c>
      <c r="I4" s="127">
        <v>0.99982022310080998</v>
      </c>
      <c r="J4">
        <v>0</v>
      </c>
      <c r="K4">
        <v>3003.80708949569</v>
      </c>
      <c r="L4" s="127">
        <v>0.54001512431466703</v>
      </c>
      <c r="M4">
        <v>3.5337990324730301E-3</v>
      </c>
      <c r="N4" s="262">
        <v>19.656580174614199</v>
      </c>
      <c r="O4" s="263">
        <v>1.17644007327592E-6</v>
      </c>
      <c r="P4">
        <v>36.400054905055399</v>
      </c>
    </row>
    <row r="5" spans="1:16">
      <c r="B5" t="s">
        <v>49</v>
      </c>
      <c r="C5" s="127">
        <v>0</v>
      </c>
      <c r="D5" s="127">
        <v>0</v>
      </c>
      <c r="E5" s="127">
        <v>0.64579404667610996</v>
      </c>
      <c r="F5" s="127">
        <v>6.3370956705190596E-4</v>
      </c>
      <c r="G5" s="127">
        <v>0.64642775624316196</v>
      </c>
      <c r="H5">
        <v>6.3370956705190596E-4</v>
      </c>
      <c r="I5" s="127">
        <v>0.99901967457162599</v>
      </c>
      <c r="J5">
        <v>0</v>
      </c>
      <c r="K5">
        <v>1578.00994649981</v>
      </c>
      <c r="L5" s="127">
        <v>1.5469632767808199</v>
      </c>
      <c r="M5">
        <v>7.9721317222597399E-2</v>
      </c>
      <c r="N5" s="262">
        <v>81.321278541991703</v>
      </c>
      <c r="O5" s="263">
        <v>5.0520161421939798E-5</v>
      </c>
      <c r="P5">
        <v>52.568331622724898</v>
      </c>
    </row>
    <row r="6" spans="1:16">
      <c r="B6" t="s">
        <v>50</v>
      </c>
      <c r="C6" s="127">
        <v>0</v>
      </c>
      <c r="D6" s="127">
        <v>0</v>
      </c>
      <c r="E6" s="127">
        <v>0.85027782418891895</v>
      </c>
      <c r="F6" s="127">
        <v>4.0918310453618101E-4</v>
      </c>
      <c r="G6" s="127">
        <v>0.85068700729345503</v>
      </c>
      <c r="H6">
        <v>4.0918310453618101E-4</v>
      </c>
      <c r="I6" s="127">
        <v>0.99951899688013501</v>
      </c>
      <c r="J6">
        <v>0</v>
      </c>
      <c r="K6">
        <v>2443.89367232922</v>
      </c>
      <c r="L6" s="127">
        <v>1.1755204810069899</v>
      </c>
      <c r="M6">
        <v>0.25512549974709497</v>
      </c>
      <c r="N6" s="262">
        <v>530.40300407836799</v>
      </c>
      <c r="O6" s="262">
        <v>1.04393044032861E-4</v>
      </c>
      <c r="P6">
        <v>451.20694419888503</v>
      </c>
    </row>
    <row r="7" spans="1:16">
      <c r="B7" t="s">
        <v>51</v>
      </c>
      <c r="C7" s="127">
        <v>1.7465631594079999E-2</v>
      </c>
      <c r="D7" s="127">
        <v>5.3264890324061197E-2</v>
      </c>
      <c r="E7" s="127">
        <v>0.25285069520812697</v>
      </c>
      <c r="F7" s="127">
        <v>1.5760003508720599E-4</v>
      </c>
      <c r="G7" s="127">
        <v>0.323738817161355</v>
      </c>
      <c r="H7">
        <v>7.0888121953228397E-2</v>
      </c>
      <c r="I7" s="127">
        <v>0.94556342738355104</v>
      </c>
      <c r="J7">
        <v>0.75139372939242299</v>
      </c>
      <c r="K7">
        <v>14.106735690639301</v>
      </c>
      <c r="L7" s="127">
        <v>3.0889097846477398</v>
      </c>
      <c r="M7">
        <v>7.5654345734501999E-3</v>
      </c>
      <c r="N7" s="262">
        <v>3.4550567466526703E-2</v>
      </c>
      <c r="O7" s="262">
        <v>5.3629944867190796E-4</v>
      </c>
      <c r="P7">
        <v>1.1185359843866999E-2</v>
      </c>
    </row>
    <row r="8" spans="1:16">
      <c r="B8" t="s">
        <v>52</v>
      </c>
      <c r="C8" s="127">
        <v>0</v>
      </c>
      <c r="D8" s="127">
        <v>0</v>
      </c>
      <c r="E8" s="127">
        <v>0.93654462976862396</v>
      </c>
      <c r="F8" s="127">
        <v>1.6219780224000001E-3</v>
      </c>
      <c r="G8" s="127">
        <v>0.93816660779102401</v>
      </c>
      <c r="H8">
        <v>1.6219780224000001E-3</v>
      </c>
      <c r="I8" s="127">
        <v>0.99827111942705005</v>
      </c>
      <c r="J8">
        <v>0</v>
      </c>
      <c r="K8">
        <v>616.53116515125396</v>
      </c>
      <c r="L8" s="127">
        <v>1.0659087540480301</v>
      </c>
      <c r="M8">
        <v>0.10813186816000001</v>
      </c>
      <c r="N8" s="262">
        <v>62.544440519401597</v>
      </c>
      <c r="O8" s="262">
        <v>1.7538751367657401E-4</v>
      </c>
      <c r="P8">
        <v>58.677105598274501</v>
      </c>
    </row>
    <row r="9" spans="1:16">
      <c r="C9" s="127"/>
      <c r="D9" s="127"/>
      <c r="E9" s="127"/>
      <c r="F9" s="127"/>
      <c r="G9" s="127"/>
      <c r="I9" s="127"/>
      <c r="L9" s="127"/>
    </row>
    <row r="10" spans="1:16">
      <c r="A10" s="240" t="s">
        <v>547</v>
      </c>
      <c r="B10" s="241" t="s">
        <v>548</v>
      </c>
      <c r="C10" s="252" t="s">
        <v>55</v>
      </c>
      <c r="D10" s="252" t="s">
        <v>56</v>
      </c>
      <c r="E10" s="255" t="s">
        <v>552</v>
      </c>
      <c r="F10" s="257" t="s">
        <v>549</v>
      </c>
      <c r="G10" s="252" t="s">
        <v>550</v>
      </c>
      <c r="I10" s="255" t="s">
        <v>551</v>
      </c>
      <c r="J10" s="241"/>
      <c r="K10" s="241"/>
      <c r="L10" s="259" t="s">
        <v>553</v>
      </c>
    </row>
    <row r="11" spans="1:16">
      <c r="A11" s="242" t="s">
        <v>554</v>
      </c>
      <c r="B11" s="241" t="s">
        <v>46</v>
      </c>
      <c r="C11" s="253">
        <v>2.3885325302302642</v>
      </c>
      <c r="D11" s="254">
        <v>1.8845229602210121</v>
      </c>
      <c r="E11" s="256">
        <v>2.1685682812683313</v>
      </c>
      <c r="F11" s="258">
        <v>9.7984230147471225E-3</v>
      </c>
      <c r="G11" s="253">
        <v>6.451422194734354</v>
      </c>
      <c r="I11" s="261">
        <v>0.6282477133177663</v>
      </c>
      <c r="J11" s="244"/>
      <c r="K11" s="250"/>
      <c r="L11" s="260">
        <v>0.15500458190694746</v>
      </c>
    </row>
    <row r="12" spans="1:16">
      <c r="A12" s="242"/>
      <c r="B12" s="241" t="s">
        <v>47</v>
      </c>
      <c r="C12" s="253">
        <v>3.3121693121693125</v>
      </c>
      <c r="D12" s="254">
        <v>2.8252784362572374</v>
      </c>
      <c r="E12" s="256">
        <v>1.3189810859595519</v>
      </c>
      <c r="F12" s="258">
        <v>6.1185185185185197E-3</v>
      </c>
      <c r="G12" s="253">
        <v>7.46254735290462</v>
      </c>
      <c r="I12" s="261">
        <v>0.55534113570532107</v>
      </c>
      <c r="J12" s="244"/>
      <c r="K12" s="250"/>
      <c r="L12" s="260">
        <v>0.13400249977787729</v>
      </c>
    </row>
    <row r="13" spans="1:16">
      <c r="A13" s="242"/>
      <c r="B13" s="241" t="s">
        <v>48</v>
      </c>
      <c r="C13" s="253">
        <v>0</v>
      </c>
      <c r="D13" s="254">
        <v>0</v>
      </c>
      <c r="E13" s="256">
        <v>1.8559378643921964</v>
      </c>
      <c r="F13" s="258">
        <v>3.3291086713062973E-4</v>
      </c>
      <c r="G13" s="253">
        <v>1.856270775259327</v>
      </c>
      <c r="I13" s="261">
        <v>0.99982065608554116</v>
      </c>
      <c r="J13" s="244"/>
      <c r="K13" s="250"/>
      <c r="L13" s="260">
        <v>0.53871450939602106</v>
      </c>
    </row>
    <row r="14" spans="1:16">
      <c r="A14" s="242"/>
      <c r="B14" s="241" t="s">
        <v>49</v>
      </c>
      <c r="C14" s="253">
        <v>0</v>
      </c>
      <c r="D14" s="254">
        <v>0</v>
      </c>
      <c r="E14" s="256">
        <v>0.65412174624550123</v>
      </c>
      <c r="F14" s="258">
        <v>6.3371300996879288E-4</v>
      </c>
      <c r="G14" s="253">
        <v>0.65475545925547007</v>
      </c>
      <c r="I14" s="261">
        <v>0.99903213787527723</v>
      </c>
      <c r="J14" s="244"/>
      <c r="K14" s="250"/>
      <c r="L14" s="260">
        <v>1.5272877619640033</v>
      </c>
    </row>
    <row r="15" spans="1:16">
      <c r="A15" s="242"/>
      <c r="B15" s="241" t="s">
        <v>50</v>
      </c>
      <c r="C15" s="253">
        <v>0</v>
      </c>
      <c r="D15" s="254">
        <v>0</v>
      </c>
      <c r="E15" s="256">
        <v>0.85464548272482521</v>
      </c>
      <c r="F15" s="258">
        <v>4.0896884727136267E-4</v>
      </c>
      <c r="G15" s="253">
        <v>0.85505445157209659</v>
      </c>
      <c r="I15" s="261">
        <v>0.99952170432360254</v>
      </c>
      <c r="J15" s="244"/>
      <c r="K15" s="250"/>
      <c r="L15" s="260">
        <v>1.1695161614110161</v>
      </c>
    </row>
    <row r="16" spans="1:16">
      <c r="A16" s="242"/>
      <c r="B16" s="241" t="s">
        <v>51</v>
      </c>
      <c r="C16" s="253">
        <v>1.7469371020292866E-2</v>
      </c>
      <c r="D16" s="254">
        <v>5.328404484933285E-2</v>
      </c>
      <c r="E16" s="256">
        <v>0.25324815656620991</v>
      </c>
      <c r="F16" s="258">
        <v>1.5761936755060593E-4</v>
      </c>
      <c r="G16" s="253">
        <v>0.32415919180338626</v>
      </c>
      <c r="I16" s="261">
        <v>0.94562242616111014</v>
      </c>
      <c r="J16" s="244"/>
      <c r="K16" s="250"/>
      <c r="L16" s="260">
        <v>3.0849040387740554</v>
      </c>
    </row>
    <row r="17" spans="1:12">
      <c r="A17" s="242"/>
      <c r="B17" s="241" t="s">
        <v>52</v>
      </c>
      <c r="C17" s="253">
        <v>0</v>
      </c>
      <c r="D17" s="254">
        <v>0</v>
      </c>
      <c r="E17" s="256">
        <v>0.94914534591610888</v>
      </c>
      <c r="F17" s="258">
        <v>1.6310469912058185E-3</v>
      </c>
      <c r="G17" s="253">
        <v>0.95077639290731475</v>
      </c>
      <c r="I17" s="261">
        <v>0.99828451042393007</v>
      </c>
      <c r="J17" s="244"/>
      <c r="K17" s="250"/>
      <c r="L17" s="260">
        <v>1.0517720122837377</v>
      </c>
    </row>
    <row r="18" spans="1:12">
      <c r="A18" s="242" t="s">
        <v>555</v>
      </c>
      <c r="B18" s="241" t="s">
        <v>46</v>
      </c>
      <c r="C18" s="245">
        <v>2.3885325302302642</v>
      </c>
      <c r="D18" s="246">
        <v>1.8845229602210121</v>
      </c>
      <c r="E18" s="243">
        <v>0</v>
      </c>
      <c r="F18" s="247">
        <v>9.7984230147471225E-3</v>
      </c>
      <c r="G18" s="245">
        <v>4.2828539134660231</v>
      </c>
      <c r="I18" s="248">
        <v>0.44001569941383023</v>
      </c>
      <c r="J18" s="244"/>
      <c r="K18" s="250"/>
      <c r="L18" s="251">
        <v>0.23348916871897718</v>
      </c>
    </row>
    <row r="19" spans="1:12">
      <c r="A19" s="242"/>
      <c r="B19" s="241" t="s">
        <v>47</v>
      </c>
      <c r="C19" s="245">
        <v>3.3121693121693125</v>
      </c>
      <c r="D19" s="246">
        <v>2.8252784362572374</v>
      </c>
      <c r="E19" s="243">
        <v>0</v>
      </c>
      <c r="F19" s="247">
        <v>6.1185185185185197E-3</v>
      </c>
      <c r="G19" s="245">
        <v>6.1435662669450686</v>
      </c>
      <c r="I19" s="248">
        <v>0.45987596023150362</v>
      </c>
      <c r="J19" s="244"/>
      <c r="K19" s="250"/>
      <c r="L19" s="251">
        <v>0.16277190747992973</v>
      </c>
    </row>
    <row r="20" spans="1:12">
      <c r="A20" s="242"/>
      <c r="B20" s="241" t="s">
        <v>48</v>
      </c>
      <c r="C20" s="245">
        <v>0</v>
      </c>
      <c r="D20" s="246">
        <v>0</v>
      </c>
      <c r="E20" s="243">
        <v>0</v>
      </c>
      <c r="F20" s="247">
        <v>3.3291086713062973E-4</v>
      </c>
      <c r="G20" s="245">
        <v>3.3291086713062973E-4</v>
      </c>
      <c r="I20" s="248">
        <v>0</v>
      </c>
      <c r="J20" s="244"/>
      <c r="K20" s="250"/>
      <c r="L20" s="251">
        <v>3003.8070208372424</v>
      </c>
    </row>
    <row r="21" spans="1:12">
      <c r="A21" s="242"/>
      <c r="B21" s="241" t="s">
        <v>49</v>
      </c>
      <c r="C21" s="245">
        <v>0</v>
      </c>
      <c r="D21" s="246">
        <v>0</v>
      </c>
      <c r="E21" s="243">
        <v>0</v>
      </c>
      <c r="F21" s="247">
        <v>6.3371300996879288E-4</v>
      </c>
      <c r="G21" s="245">
        <v>6.3371300996879288E-4</v>
      </c>
      <c r="I21" s="248">
        <v>0</v>
      </c>
      <c r="J21" s="244"/>
      <c r="K21" s="250"/>
      <c r="L21" s="251">
        <v>1578.0013732860634</v>
      </c>
    </row>
    <row r="22" spans="1:12">
      <c r="A22" s="242"/>
      <c r="B22" s="241" t="s">
        <v>50</v>
      </c>
      <c r="C22" s="245">
        <v>0</v>
      </c>
      <c r="D22" s="246">
        <v>0</v>
      </c>
      <c r="E22" s="243">
        <v>0</v>
      </c>
      <c r="F22" s="247">
        <v>4.0896884727136267E-4</v>
      </c>
      <c r="G22" s="245">
        <v>4.0896884727136267E-4</v>
      </c>
      <c r="I22" s="248">
        <v>0</v>
      </c>
      <c r="J22" s="244"/>
      <c r="K22" s="250"/>
      <c r="L22" s="251">
        <v>2445.1740191752824</v>
      </c>
    </row>
    <row r="23" spans="1:12">
      <c r="A23" s="242"/>
      <c r="B23" s="241" t="s">
        <v>51</v>
      </c>
      <c r="C23" s="245">
        <v>1.7469371020292866E-2</v>
      </c>
      <c r="D23" s="246">
        <v>5.328404484933285E-2</v>
      </c>
      <c r="E23" s="243">
        <v>0</v>
      </c>
      <c r="F23" s="247">
        <v>1.5761936755060593E-4</v>
      </c>
      <c r="G23" s="245">
        <v>7.0911035237176331E-2</v>
      </c>
      <c r="I23" s="248">
        <v>0.7514210541577</v>
      </c>
      <c r="J23" s="249"/>
      <c r="K23" s="250"/>
      <c r="L23" s="251">
        <v>14.1021774206976</v>
      </c>
    </row>
    <row r="24" spans="1:12">
      <c r="A24" s="242"/>
      <c r="B24" s="241" t="s">
        <v>52</v>
      </c>
      <c r="C24" s="245">
        <v>0</v>
      </c>
      <c r="D24" s="246">
        <v>0</v>
      </c>
      <c r="E24" s="243">
        <v>0</v>
      </c>
      <c r="F24" s="247">
        <v>1.6310469912058185E-3</v>
      </c>
      <c r="G24" s="245">
        <v>1.6310469912058185E-3</v>
      </c>
      <c r="I24" s="248">
        <v>0</v>
      </c>
      <c r="J24" s="244"/>
      <c r="K24" s="250"/>
      <c r="L24" s="251">
        <v>613.1031205058714</v>
      </c>
    </row>
    <row r="25" spans="1:12">
      <c r="C25">
        <v>0</v>
      </c>
      <c r="D25">
        <v>0</v>
      </c>
      <c r="E25">
        <v>0</v>
      </c>
      <c r="F25">
        <v>0</v>
      </c>
      <c r="G25">
        <v>0</v>
      </c>
    </row>
  </sheetData>
  <mergeCells count="2">
    <mergeCell ref="A11:A17"/>
    <mergeCell ref="A18:A2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1.Food Need</vt:lpstr>
      <vt:lpstr>2.Crops</vt:lpstr>
      <vt:lpstr>3.Livestock</vt:lpstr>
      <vt:lpstr>4.Food Self Reliance</vt:lpstr>
      <vt:lpstr>Error</vt:lpstr>
      <vt:lpstr>Work Flow</vt:lpstr>
      <vt:lpstr>Yield Check</vt:lpstr>
      <vt:lpstr>SWBC Area Check</vt:lpstr>
      <vt:lpstr>Livestock HecT Check</vt:lpstr>
      <vt:lpstr>Livestock Commodity Yield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McGough</dc:creator>
  <cp:lastModifiedBy>James McGough</cp:lastModifiedBy>
  <dcterms:created xsi:type="dcterms:W3CDTF">2018-02-06T04:07:23Z</dcterms:created>
  <dcterms:modified xsi:type="dcterms:W3CDTF">2018-02-23T19:21:25Z</dcterms:modified>
</cp:coreProperties>
</file>