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800" yWindow="40" windowWidth="25600" windowHeight="16060" tabRatio="500" firstSheet="2" activeTab="2"/>
  </bookViews>
  <sheets>
    <sheet name="Feed Requ's Data" sheetId="4" r:id="rId1"/>
    <sheet name="Sheet1" sheetId="1" r:id="rId2"/>
    <sheet name="organize" sheetId="2" r:id="rId3"/>
    <sheet name="feedrequirements" sheetId="6" r:id="rId4"/>
    <sheet name="Field Crops" sheetId="9" r:id="rId5"/>
    <sheet name="Com-Anim-Yr" sheetId="5" r:id="rId6"/>
    <sheet name="Pasture" sheetId="7" r:id="rId7"/>
    <sheet name="Canola oil and meal" sheetId="10" r:id="rId8"/>
    <sheet name="Soybean meal" sheetId="11" r:id="rId9"/>
    <sheet name="Maple Syrup" sheetId="12" r:id="rId10"/>
  </sheets>
  <externalReferences>
    <externalReference r:id="rId11"/>
    <externalReference r:id="rId1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7" hidden="1">"6EQCVKSKKZUJARX9YCGDQXSA"</definedName>
    <definedName name="Pal_Workbook_GUID" localSheetId="4" hidden="1">"6EQCVKSKKZUJARX9YCGDQXSA"</definedName>
    <definedName name="Pal_Workbook_GUID" localSheetId="9" hidden="1">"6EQCVKSKKZUJARX9YCGDQXSA"</definedName>
    <definedName name="Pal_Workbook_GUID" localSheetId="6" hidden="1">"6EQCVKSKKZUJARX9YCGDQXSA"</definedName>
    <definedName name="Pal_Workbook_GUID" localSheetId="8"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1" l="1"/>
  <c r="C10" i="11"/>
  <c r="B10" i="11"/>
  <c r="B9" i="11"/>
  <c r="B8" i="11"/>
  <c r="C14" i="11"/>
  <c r="C19" i="10"/>
  <c r="E27" i="5"/>
  <c r="E35"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 r="K39" i="1"/>
  <c r="J39" i="1"/>
  <c r="I39" i="1"/>
  <c r="H39" i="1"/>
  <c r="G39" i="1"/>
  <c r="F39" i="1"/>
  <c r="E39" i="1"/>
  <c r="D39" i="1"/>
  <c r="C39" i="1"/>
  <c r="B39" i="1"/>
  <c r="K38" i="1"/>
  <c r="J38" i="1"/>
  <c r="I38" i="1"/>
  <c r="H38" i="1"/>
  <c r="G38" i="1"/>
  <c r="F38" i="1"/>
  <c r="E38" i="1"/>
  <c r="D38" i="1"/>
  <c r="C38" i="1"/>
  <c r="B38" i="1"/>
  <c r="K37" i="1"/>
  <c r="J37" i="1"/>
  <c r="I37" i="1"/>
  <c r="H37" i="1"/>
  <c r="G37" i="1"/>
  <c r="F37" i="1"/>
  <c r="E37" i="1"/>
  <c r="D37" i="1"/>
  <c r="C37" i="1"/>
  <c r="B37" i="1"/>
  <c r="K36" i="1"/>
  <c r="J36" i="1"/>
  <c r="I36" i="1"/>
  <c r="H36" i="1"/>
  <c r="G36" i="1"/>
  <c r="F36" i="1"/>
  <c r="E36" i="1"/>
  <c r="D36" i="1"/>
  <c r="C36" i="1"/>
  <c r="B36" i="1"/>
  <c r="K35" i="1"/>
  <c r="J35" i="1"/>
  <c r="I35" i="1"/>
  <c r="H35" i="1"/>
  <c r="G35" i="1"/>
  <c r="F35" i="1"/>
  <c r="E35" i="1"/>
  <c r="D35" i="1"/>
  <c r="C35" i="1"/>
  <c r="B35" i="1"/>
  <c r="K34" i="1"/>
  <c r="J34" i="1"/>
  <c r="I34" i="1"/>
  <c r="H34" i="1"/>
  <c r="G34" i="1"/>
  <c r="F34" i="1"/>
  <c r="E34" i="1"/>
  <c r="D34" i="1"/>
  <c r="C34" i="1"/>
  <c r="B34" i="1"/>
  <c r="K33" i="1"/>
  <c r="J33" i="1"/>
  <c r="I33" i="1"/>
  <c r="H33" i="1"/>
  <c r="G33" i="1"/>
  <c r="F33" i="1"/>
  <c r="E33" i="1"/>
  <c r="D33" i="1"/>
  <c r="C33" i="1"/>
  <c r="B33" i="1"/>
  <c r="K32" i="1"/>
  <c r="J32" i="1"/>
  <c r="I32" i="1"/>
  <c r="H32" i="1"/>
  <c r="G32" i="1"/>
  <c r="F32" i="1"/>
  <c r="E32" i="1"/>
  <c r="D32" i="1"/>
  <c r="C32" i="1"/>
  <c r="B32" i="1"/>
  <c r="K31" i="1"/>
  <c r="J31" i="1"/>
  <c r="I31" i="1"/>
  <c r="H31" i="1"/>
  <c r="G31" i="1"/>
  <c r="F31" i="1"/>
  <c r="E31" i="1"/>
  <c r="D31" i="1"/>
  <c r="C31" i="1"/>
  <c r="B31" i="1"/>
  <c r="K30" i="1"/>
  <c r="J30" i="1"/>
  <c r="I30" i="1"/>
  <c r="H30" i="1"/>
  <c r="G30" i="1"/>
  <c r="F30" i="1"/>
  <c r="E30" i="1"/>
  <c r="D30" i="1"/>
  <c r="C30" i="1"/>
  <c r="B30" i="1"/>
  <c r="K29" i="1"/>
  <c r="J29" i="1"/>
  <c r="I29" i="1"/>
  <c r="H29" i="1"/>
  <c r="G29" i="1"/>
  <c r="F29" i="1"/>
  <c r="E29" i="1"/>
  <c r="D29" i="1"/>
  <c r="C29" i="1"/>
  <c r="B29" i="1"/>
  <c r="K28" i="1"/>
  <c r="J28" i="1"/>
  <c r="I28" i="1"/>
  <c r="H28" i="1"/>
  <c r="G28" i="1"/>
  <c r="F28" i="1"/>
  <c r="E28" i="1"/>
  <c r="D28" i="1"/>
  <c r="C28" i="1"/>
  <c r="B28" i="1"/>
  <c r="K27" i="1"/>
  <c r="J27" i="1"/>
  <c r="I27" i="1"/>
  <c r="H27" i="1"/>
  <c r="G27" i="1"/>
  <c r="F27" i="1"/>
  <c r="E27" i="1"/>
  <c r="D27" i="1"/>
  <c r="C27" i="1"/>
  <c r="B27" i="1"/>
  <c r="K26" i="1"/>
  <c r="J26" i="1"/>
  <c r="I26" i="1"/>
  <c r="H26" i="1"/>
  <c r="G26" i="1"/>
  <c r="F26" i="1"/>
  <c r="E26" i="1"/>
  <c r="D26" i="1"/>
  <c r="C26" i="1"/>
  <c r="B26" i="1"/>
  <c r="K25" i="1"/>
  <c r="J25" i="1"/>
  <c r="I25" i="1"/>
  <c r="H25" i="1"/>
  <c r="G25" i="1"/>
  <c r="F25" i="1"/>
  <c r="E25" i="1"/>
  <c r="D25" i="1"/>
  <c r="C25" i="1"/>
  <c r="B25" i="1"/>
  <c r="K24" i="1"/>
  <c r="J24" i="1"/>
  <c r="I24" i="1"/>
  <c r="H24" i="1"/>
  <c r="G24" i="1"/>
  <c r="F24" i="1"/>
  <c r="E24" i="1"/>
  <c r="D24" i="1"/>
  <c r="C24" i="1"/>
  <c r="B24" i="1"/>
  <c r="K23" i="1"/>
  <c r="J23" i="1"/>
  <c r="I23" i="1"/>
  <c r="H23" i="1"/>
  <c r="G23" i="1"/>
  <c r="F23" i="1"/>
  <c r="E23" i="1"/>
  <c r="D23" i="1"/>
  <c r="C23" i="1"/>
  <c r="B23" i="1"/>
</calcChain>
</file>

<file path=xl/comments1.xml><?xml version="1.0" encoding="utf-8"?>
<comments xmlns="http://schemas.openxmlformats.org/spreadsheetml/2006/main">
  <authors>
    <author>James McGough</author>
  </authors>
  <commentList>
    <comment ref="J31" authorId="0">
      <text>
        <r>
          <rPr>
            <b/>
            <sz val="9"/>
            <color indexed="81"/>
            <rFont val="Calibri"/>
            <family val="2"/>
          </rPr>
          <t>James McGough:</t>
        </r>
        <r>
          <rPr>
            <sz val="9"/>
            <color indexed="81"/>
            <rFont val="Calibri"/>
            <family val="2"/>
          </rPr>
          <t xml:space="preserve">
from canada not BC</t>
        </r>
      </text>
    </comment>
    <comment ref="N31" authorId="0">
      <text>
        <r>
          <rPr>
            <b/>
            <sz val="9"/>
            <color indexed="81"/>
            <rFont val="Calibri"/>
            <family val="2"/>
          </rPr>
          <t>James McGough:</t>
        </r>
        <r>
          <rPr>
            <sz val="9"/>
            <color indexed="81"/>
            <rFont val="Calibri"/>
            <family val="2"/>
          </rPr>
          <t xml:space="preserve">
evicerated weight?
</t>
        </r>
      </text>
    </comment>
    <comment ref="J33"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<sst xmlns="http://schemas.openxmlformats.org/spreadsheetml/2006/main" count="1172" uniqueCount="274">
  <si>
    <t>Tonnes/Head (Individual Livestock) Adjusted to Include Mill Screen Factor</t>
  </si>
  <si>
    <t>Livestock Type</t>
  </si>
  <si>
    <t>Wheat</t>
  </si>
  <si>
    <t>Oats</t>
  </si>
  <si>
    <t>Barley</t>
  </si>
  <si>
    <t>Grain Corn</t>
  </si>
  <si>
    <t>Dry Peas</t>
  </si>
  <si>
    <t>Soybean Meal</t>
  </si>
  <si>
    <t>Canola Meal</t>
  </si>
  <si>
    <t>Pasture</t>
  </si>
  <si>
    <t>Hay</t>
  </si>
  <si>
    <t>Silage</t>
  </si>
  <si>
    <t>Total Grains, Silage and Meal for CO2 of shipping per t feed imports for SWBC Livestock Products with Feed Imports</t>
  </si>
  <si>
    <t>Beef Cattle</t>
  </si>
  <si>
    <t xml:space="preserve">Beef cows </t>
  </si>
  <si>
    <t>tonnes</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</si>
  <si>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</si>
  <si>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</si>
  <si>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</si>
  <si>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</si>
  <si>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</si>
  <si>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</si>
  <si>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</si>
  <si>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</si>
  <si>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</si>
  <si>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</si>
  <si>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</si>
  <si>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</si>
  <si>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</si>
  <si>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</si>
  <si>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</si>
  <si>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cansim0040221.2011.csv</t>
  </si>
  <si>
    <t>cansim0040222.2011.csv</t>
  </si>
  <si>
    <t>cansim0040225.2011.csv</t>
  </si>
  <si>
    <t>cows</t>
  </si>
  <si>
    <t>Food Need</t>
  </si>
  <si>
    <t>Yield Data</t>
  </si>
  <si>
    <t>Heads of Livestock in SWBC</t>
  </si>
  <si>
    <t>|</t>
  </si>
  <si>
    <t>cansim0040213.2011.2.csv</t>
  </si>
  <si>
    <t>cansim0040213.2011.csv</t>
  </si>
  <si>
    <t>cansim0040214.2011.csv</t>
  </si>
  <si>
    <t>cansim0040215.2011.csv</t>
  </si>
  <si>
    <t>cansim0040217.2011.csv</t>
  </si>
  <si>
    <t>poultry</t>
  </si>
  <si>
    <t>pigs/hogs</t>
  </si>
  <si>
    <t>sheep and lambs</t>
  </si>
  <si>
    <t>cansim0040223.2011.csv</t>
  </si>
  <si>
    <t>liveweight</t>
  </si>
  <si>
    <t>live weight</t>
  </si>
  <si>
    <t>cold dressed weight</t>
  </si>
  <si>
    <t>dressed / cold trimmed 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</si>
  <si>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</si>
  <si>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</si>
  <si>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</si>
  <si>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</si>
  <si>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</si>
  <si>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Tonnes/Head (Individual Livestock) Adjusted to Include Mill Screen Factor (Data Master livestock per tonne - Feed requ's Data)</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</si>
  <si>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</si>
  <si>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</si>
  <si>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</si>
  <si>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</si>
  <si>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</si>
  <si>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</si>
  <si>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</si>
  <si>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</si>
  <si>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</si>
  <si>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</si>
  <si>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</si>
  <si>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</si>
  <si>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</si>
  <si>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</si>
  <si>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</si>
  <si>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</si>
  <si>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</si>
  <si>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</si>
  <si>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</si>
  <si>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</si>
  <si>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</si>
  <si>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</si>
  <si>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</si>
  <si>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</si>
  <si>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</si>
  <si>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</si>
  <si>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</si>
  <si>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</si>
  <si>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</si>
  <si>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</si>
  <si>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</si>
  <si>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</si>
  <si>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</si>
  <si>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</si>
  <si>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</si>
  <si>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</si>
  <si>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</si>
  <si>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</si>
  <si>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</si>
  <si>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</si>
  <si>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</si>
  <si>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</si>
  <si>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</si>
  <si>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</si>
  <si>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</si>
  <si>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</si>
  <si>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</si>
  <si>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</si>
  <si>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</si>
  <si>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</si>
  <si>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</si>
  <si>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</si>
  <si>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</si>
  <si>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</si>
  <si>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</si>
  <si>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</si>
  <si>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</si>
  <si>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</si>
  <si>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</si>
  <si>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</si>
  <si>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</si>
  <si>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</si>
  <si>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</si>
  <si>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</si>
  <si>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</si>
  <si>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</si>
  <si>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</si>
  <si>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</si>
  <si>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 Crop Yield</t>
  </si>
  <si>
    <t>feedrequirements.xls</t>
  </si>
  <si>
    <t>X</t>
  </si>
  <si>
    <t>=</t>
  </si>
  <si>
    <t>Land Req per Animal</t>
  </si>
  <si>
    <t>Land Req per Commodity</t>
  </si>
  <si>
    <t>Commodity per Animal</t>
  </si>
  <si>
    <t>beef</t>
  </si>
  <si>
    <t>lamb</t>
  </si>
  <si>
    <t>milk</t>
  </si>
  <si>
    <t>eggs</t>
  </si>
  <si>
    <t>hogs/pork</t>
  </si>
  <si>
    <t>Crop Yields for Local Feed Scenarios
Copy the below from the "2. CommodityYields" worksheet in the  "Crop Yield Eco Data" Workbook</t>
  </si>
  <si>
    <t>Scenario</t>
  </si>
  <si>
    <t>Regional Yield</t>
  </si>
  <si>
    <t>Decreased</t>
  </si>
  <si>
    <t>Stable</t>
  </si>
  <si>
    <t>Increased</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</si>
  <si>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</si>
  <si>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</si>
  <si>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</si>
  <si>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</si>
  <si>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</si>
  <si>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</si>
  <si>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</si>
  <si>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</si>
  <si>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</si>
  <si>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</si>
  <si>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</si>
  <si>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</si>
  <si>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</si>
  <si>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</si>
  <si>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</si>
  <si>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</si>
  <si>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</si>
  <si>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</si>
  <si>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</si>
  <si>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</si>
  <si>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</si>
  <si>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</si>
  <si>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</si>
  <si>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</si>
  <si>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</si>
  <si>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</si>
  <si>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</si>
  <si>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</si>
  <si>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</si>
  <si>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</si>
  <si>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</si>
  <si>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</si>
  <si>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</si>
  <si>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</si>
  <si>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</si>
  <si>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</si>
  <si>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</si>
  <si>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</si>
  <si>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</si>
  <si>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</si>
  <si>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</si>
  <si>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</si>
  <si>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</si>
  <si>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</si>
  <si>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</si>
  <si>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</si>
  <si>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</si>
  <si>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</si>
  <si>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</si>
  <si>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</si>
  <si>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</si>
  <si>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</si>
  <si>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</si>
  <si>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</si>
  <si>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</si>
  <si>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</si>
  <si>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</si>
  <si>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</si>
  <si>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</si>
  <si>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</si>
  <si>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</si>
  <si>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</si>
  <si>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</si>
  <si>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</si>
  <si>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</si>
  <si>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</si>
  <si>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</si>
  <si>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</si>
  <si>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</si>
  <si>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</si>
  <si>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</si>
  <si>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</si>
  <si>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</si>
  <si>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</si>
  <si>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</si>
  <si>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</si>
  <si>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</si>
  <si>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</si>
  <si>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</si>
  <si>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</si>
  <si>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</si>
  <si>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</si>
  <si>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</si>
  <si>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</si>
  <si>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</si>
  <si>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</si>
  <si>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</si>
  <si>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</si>
  <si>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</si>
  <si>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</si>
  <si>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</si>
  <si>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</si>
  <si>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</si>
  <si>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</si>
  <si>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</si>
  <si>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</si>
  <si>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</si>
  <si>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</si>
  <si>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</si>
  <si>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</si>
  <si>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</si>
  <si>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</si>
  <si>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</si>
  <si>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</si>
  <si>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</si>
  <si>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</si>
  <si>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</si>
  <si>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</si>
  <si>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</si>
  <si>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</si>
  <si>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</si>
  <si>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</si>
  <si>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</si>
  <si>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</si>
  <si>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</si>
  <si>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</si>
  <si>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</si>
  <si>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</si>
  <si>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</si>
  <si>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STATIC</t>
  </si>
  <si>
    <t>∆</t>
  </si>
  <si>
    <t>uses 10 yr yield average</t>
  </si>
  <si>
    <t>if no BC use Canada data</t>
  </si>
  <si>
    <t>chicken/turkey calc?</t>
  </si>
  <si>
    <t>chicken - evicerated weight</t>
  </si>
  <si>
    <t>turkey -  evicerated weight</t>
  </si>
  <si>
    <t>RESULT</t>
  </si>
  <si>
    <t>Pasture - 4 DM/hectare</t>
  </si>
  <si>
    <t>Hay - 'tame hay'</t>
  </si>
  <si>
    <t>Soybean Meal - static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</si>
</sst>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20"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b/>
      <sz val="12"/>
      <color rgb="FF000000"/>
      <name val="Calibri"/>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DE9D9"/>
        <bgColor rgb="FF000000"/>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CCC0DA"/>
        <bgColor rgb="FF000000"/>
      </patternFill>
    </fill>
  </fills>
  <borders count="24">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7">
    <xf numFmtId="0" fontId="0" fillId="0" borderId="0" xfId="0"/>
    <xf numFmtId="0" fontId="1" fillId="0" borderId="0" xfId="0" applyFont="1"/>
    <xf numFmtId="0" fontId="0" fillId="2" borderId="0" xfId="0" applyFill="1"/>
    <xf numFmtId="0" fontId="0" fillId="3" borderId="0" xfId="0" applyFill="1"/>
    <xf numFmtId="0" fontId="1" fillId="3" borderId="0" xfId="0" applyFont="1" applyFill="1"/>
    <xf numFmtId="0" fontId="1" fillId="2" borderId="0" xfId="0" applyFont="1" applyFill="1"/>
    <xf numFmtId="0" fontId="0" fillId="4" borderId="0" xfId="0" applyFill="1"/>
    <xf numFmtId="0" fontId="6" fillId="5" borderId="0" xfId="0" applyFont="1" applyFill="1"/>
    <xf numFmtId="0" fontId="0" fillId="0" borderId="0" xfId="0" applyFill="1"/>
    <xf numFmtId="0" fontId="1" fillId="0" borderId="0" xfId="0" applyFont="1" applyFill="1"/>
    <xf numFmtId="0" fontId="6" fillId="0" borderId="0" xfId="0" applyFont="1"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7" fillId="2" borderId="12" xfId="0" applyFont="1" applyFill="1" applyBorder="1" applyAlignment="1">
      <alignment horizontal="center" wrapText="1"/>
    </xf>
    <xf numFmtId="0" fontId="7" fillId="2" borderId="0" xfId="0" applyFont="1" applyFill="1" applyBorder="1" applyAlignment="1">
      <alignment horizontal="center"/>
    </xf>
    <xf numFmtId="0" fontId="7" fillId="2" borderId="13" xfId="0" applyFont="1" applyFill="1" applyBorder="1" applyAlignment="1">
      <alignment horizontal="center"/>
    </xf>
    <xf numFmtId="0" fontId="3" fillId="2" borderId="12" xfId="0" applyFont="1" applyFill="1" applyBorder="1"/>
    <xf numFmtId="164" fontId="0" fillId="2" borderId="0" xfId="0" applyNumberFormat="1" applyFill="1" applyBorder="1"/>
    <xf numFmtId="164" fontId="0" fillId="2" borderId="13" xfId="0" applyNumberFormat="1" applyFill="1" applyBorder="1"/>
    <xf numFmtId="0" fontId="8" fillId="2" borderId="12" xfId="0" applyFont="1" applyFill="1" applyBorder="1" applyAlignment="1">
      <alignment horizontal="right"/>
    </xf>
    <xf numFmtId="0" fontId="3" fillId="2" borderId="14" xfId="0" applyFont="1" applyFill="1" applyBorder="1"/>
    <xf numFmtId="164" fontId="0" fillId="2" borderId="15" xfId="0" applyNumberFormat="1" applyFill="1" applyBorder="1"/>
    <xf numFmtId="164" fontId="0" fillId="2" borderId="16" xfId="0" applyNumberFormat="1" applyFill="1" applyBorder="1"/>
    <xf numFmtId="164" fontId="0" fillId="2" borderId="0" xfId="0" applyNumberFormat="1" applyFill="1"/>
    <xf numFmtId="0" fontId="2" fillId="7" borderId="0" xfId="29" applyFill="1"/>
    <xf numFmtId="0" fontId="3" fillId="7" borderId="0" xfId="29" applyFont="1" applyFill="1"/>
    <xf numFmtId="0" fontId="2" fillId="7" borderId="0" xfId="29" applyFont="1" applyFill="1"/>
    <xf numFmtId="0" fontId="2" fillId="7"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7" borderId="0" xfId="29" applyNumberFormat="1" applyFill="1" applyBorder="1"/>
    <xf numFmtId="0" fontId="2" fillId="7"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7" borderId="0" xfId="29" applyFont="1" applyFill="1" applyBorder="1"/>
    <xf numFmtId="164" fontId="2" fillId="7"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7" borderId="0" xfId="29" applyNumberFormat="1" applyFill="1" applyBorder="1"/>
    <xf numFmtId="164" fontId="9" fillId="7" borderId="0" xfId="29" applyNumberFormat="1" applyFont="1" applyFill="1" applyBorder="1"/>
    <xf numFmtId="9" fontId="0" fillId="7" borderId="0" xfId="33" applyFont="1" applyFill="1"/>
    <xf numFmtId="164" fontId="2" fillId="0" borderId="16" xfId="29" applyNumberFormat="1" applyFill="1" applyBorder="1"/>
    <xf numFmtId="164" fontId="2" fillId="0" borderId="13" xfId="29" applyNumberFormat="1" applyFill="1" applyBorder="1"/>
    <xf numFmtId="0" fontId="7" fillId="7" borderId="0" xfId="29" applyFont="1" applyFill="1" applyBorder="1" applyAlignment="1">
      <alignment horizontal="center"/>
    </xf>
    <xf numFmtId="0" fontId="3" fillId="7" borderId="0" xfId="29" applyFont="1" applyFill="1" applyAlignment="1">
      <alignment horizontal="center"/>
    </xf>
    <xf numFmtId="0" fontId="7" fillId="0" borderId="13" xfId="29" applyFont="1" applyFill="1" applyBorder="1" applyAlignment="1">
      <alignment horizontal="center"/>
    </xf>
    <xf numFmtId="0" fontId="9" fillId="7" borderId="0" xfId="29" applyFont="1" applyFill="1"/>
    <xf numFmtId="164" fontId="9" fillId="7"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7" borderId="0" xfId="33" applyFont="1" applyFill="1"/>
    <xf numFmtId="0" fontId="2" fillId="7" borderId="0" xfId="29" applyFill="1" applyAlignment="1">
      <alignment horizontal="center"/>
    </xf>
    <xf numFmtId="0" fontId="2" fillId="7" borderId="0" xfId="29" applyFont="1" applyFill="1" applyAlignment="1">
      <alignment horizontal="center"/>
    </xf>
    <xf numFmtId="0" fontId="3" fillId="0" borderId="13" xfId="29" applyFont="1" applyFill="1" applyBorder="1" applyAlignment="1">
      <alignment horizontal="center"/>
    </xf>
    <xf numFmtId="167" fontId="2" fillId="7" borderId="0" xfId="29" applyNumberFormat="1" applyFill="1" applyBorder="1"/>
    <xf numFmtId="0" fontId="10" fillId="7"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7"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7"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3" borderId="1" xfId="0" applyFont="1" applyFill="1" applyBorder="1"/>
    <xf numFmtId="2" fontId="14" fillId="3" borderId="0" xfId="0" applyNumberFormat="1" applyFont="1" applyFill="1" applyBorder="1"/>
    <xf numFmtId="2" fontId="14" fillId="3"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3"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8" borderId="0" xfId="0" applyNumberFormat="1" applyFont="1" applyFill="1" applyBorder="1"/>
    <xf numFmtId="164" fontId="14" fillId="8" borderId="5" xfId="0" applyNumberFormat="1" applyFont="1" applyFill="1" applyBorder="1"/>
    <xf numFmtId="0" fontId="13" fillId="8" borderId="1" xfId="0" applyFont="1" applyFill="1" applyBorder="1"/>
    <xf numFmtId="167" fontId="14" fillId="8" borderId="5" xfId="0" applyNumberFormat="1" applyFont="1" applyFill="1" applyBorder="1"/>
    <xf numFmtId="0" fontId="15" fillId="5" borderId="0" xfId="0" applyFont="1" applyFill="1"/>
    <xf numFmtId="0" fontId="0" fillId="0" borderId="0" xfId="0" applyFill="1" applyAlignment="1">
      <alignment horizontal="center"/>
    </xf>
    <xf numFmtId="0" fontId="0" fillId="10" borderId="0" xfId="0" applyFill="1"/>
    <xf numFmtId="0" fontId="1" fillId="0" borderId="0" xfId="0" applyFont="1" applyAlignment="1">
      <alignment wrapText="1"/>
    </xf>
    <xf numFmtId="0" fontId="11" fillId="0" borderId="0" xfId="38"/>
    <xf numFmtId="0" fontId="11" fillId="11" borderId="0" xfId="38" applyFill="1"/>
    <xf numFmtId="2" fontId="11" fillId="11" borderId="0" xfId="38" applyNumberFormat="1" applyFill="1"/>
    <xf numFmtId="2" fontId="7" fillId="11" borderId="0" xfId="38" applyNumberFormat="1" applyFont="1" applyFill="1"/>
    <xf numFmtId="0" fontId="7" fillId="11" borderId="0" xfId="38" applyFont="1" applyFill="1" applyAlignment="1">
      <alignment horizontal="right"/>
    </xf>
    <xf numFmtId="3" fontId="11" fillId="11" borderId="0" xfId="38" applyNumberFormat="1" applyFill="1"/>
    <xf numFmtId="0" fontId="11" fillId="11" borderId="0" xfId="38" applyFont="1" applyFill="1"/>
    <xf numFmtId="0" fontId="7" fillId="11"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6" fillId="0" borderId="0" xfId="38" applyFont="1"/>
    <xf numFmtId="0" fontId="7" fillId="6" borderId="0" xfId="38" applyFont="1" applyFill="1" applyAlignment="1"/>
    <xf numFmtId="0" fontId="7" fillId="6" borderId="0" xfId="38" applyFont="1" applyFill="1" applyAlignment="1">
      <alignment horizontal="left"/>
    </xf>
    <xf numFmtId="0" fontId="7" fillId="6"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11" borderId="1" xfId="38" applyNumberFormat="1" applyFill="1" applyBorder="1"/>
    <xf numFmtId="2" fontId="11" fillId="11"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6" borderId="0" xfId="38" applyFill="1"/>
    <xf numFmtId="0" fontId="11" fillId="0" borderId="0" xfId="38" applyFill="1"/>
    <xf numFmtId="0" fontId="7" fillId="6" borderId="22" xfId="38" applyFont="1" applyFill="1" applyBorder="1"/>
    <xf numFmtId="0" fontId="7" fillId="6" borderId="23" xfId="38" applyFont="1" applyFill="1" applyBorder="1"/>
    <xf numFmtId="0" fontId="11" fillId="6" borderId="9" xfId="38" applyFill="1" applyBorder="1"/>
    <xf numFmtId="0" fontId="11" fillId="6" borderId="10" xfId="38" applyFill="1" applyBorder="1"/>
    <xf numFmtId="0" fontId="11" fillId="6" borderId="11" xfId="38" applyFill="1" applyBorder="1"/>
    <xf numFmtId="2" fontId="11" fillId="6" borderId="12" xfId="38" applyNumberFormat="1" applyFill="1" applyBorder="1"/>
    <xf numFmtId="0" fontId="11" fillId="6" borderId="0" xfId="38" applyFill="1" applyBorder="1"/>
    <xf numFmtId="0" fontId="11" fillId="6" borderId="13" xfId="38" applyFill="1" applyBorder="1"/>
    <xf numFmtId="0" fontId="11" fillId="6" borderId="14" xfId="38" applyFill="1" applyBorder="1"/>
    <xf numFmtId="0" fontId="11" fillId="6" borderId="15" xfId="38" applyFill="1" applyBorder="1"/>
    <xf numFmtId="0" fontId="11" fillId="6" borderId="16" xfId="38" applyFill="1" applyBorder="1"/>
    <xf numFmtId="0" fontId="1" fillId="13" borderId="0" xfId="0" applyFont="1" applyFill="1" applyBorder="1"/>
    <xf numFmtId="0" fontId="1" fillId="12" borderId="0" xfId="0" applyFont="1" applyFill="1" applyBorder="1"/>
    <xf numFmtId="0" fontId="1" fillId="9" borderId="0" xfId="0" applyFont="1" applyFill="1" applyBorder="1"/>
    <xf numFmtId="0" fontId="0" fillId="9" borderId="0" xfId="0" applyFont="1" applyFill="1" applyBorder="1"/>
    <xf numFmtId="0" fontId="0" fillId="9" borderId="0" xfId="0" applyFill="1" applyBorder="1"/>
    <xf numFmtId="0" fontId="0" fillId="2" borderId="0" xfId="0" applyFont="1"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3" borderId="0" xfId="0" applyFont="1" applyFill="1" applyBorder="1"/>
    <xf numFmtId="0" fontId="6" fillId="14" borderId="0" xfId="0" applyFont="1" applyFill="1" applyBorder="1"/>
    <xf numFmtId="0" fontId="0" fillId="13" borderId="0"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12" borderId="12" xfId="0" applyFont="1" applyFill="1" applyBorder="1"/>
    <xf numFmtId="0" fontId="1" fillId="9" borderId="12" xfId="0" applyFont="1" applyFill="1" applyBorder="1"/>
    <xf numFmtId="0" fontId="1" fillId="9" borderId="13" xfId="0" applyFont="1" applyFill="1" applyBorder="1"/>
    <xf numFmtId="0" fontId="0" fillId="9" borderId="12" xfId="0" applyFill="1" applyBorder="1" applyAlignment="1">
      <alignment horizontal="center"/>
    </xf>
    <xf numFmtId="0" fontId="0" fillId="0" borderId="12" xfId="0" applyFill="1" applyBorder="1"/>
    <xf numFmtId="0" fontId="0" fillId="0" borderId="13" xfId="0" applyFill="1" applyBorder="1"/>
    <xf numFmtId="0" fontId="1" fillId="0" borderId="12" xfId="0" applyFont="1" applyFill="1" applyBorder="1"/>
    <xf numFmtId="0" fontId="0" fillId="0" borderId="14" xfId="0" applyFill="1" applyBorder="1"/>
    <xf numFmtId="0" fontId="0" fillId="0" borderId="15" xfId="0" applyFill="1" applyBorder="1"/>
    <xf numFmtId="0" fontId="0" fillId="0" borderId="16" xfId="0" applyFill="1" applyBorder="1"/>
    <xf numFmtId="17" fontId="11" fillId="6" borderId="0" xfId="38" applyNumberFormat="1" applyFill="1"/>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6" borderId="1" xfId="29" applyFont="1" applyFill="1" applyBorder="1" applyAlignment="1">
      <alignment horizontal="center" wrapText="1"/>
    </xf>
    <xf numFmtId="0" fontId="3" fillId="6" borderId="0" xfId="29" applyFont="1" applyFill="1" applyBorder="1" applyAlignment="1">
      <alignment horizontal="center" wrapText="1"/>
    </xf>
    <xf numFmtId="0" fontId="16" fillId="0" borderId="0" xfId="38" applyFont="1" applyAlignment="1">
      <alignment horizontal="center"/>
    </xf>
    <xf numFmtId="0" fontId="7" fillId="11" borderId="7" xfId="38" applyFont="1" applyFill="1" applyBorder="1" applyAlignment="1">
      <alignment horizontal="center"/>
    </xf>
    <xf numFmtId="0" fontId="6" fillId="0" borderId="0" xfId="0" applyFont="1" applyFill="1" applyBorder="1"/>
  </cellXfs>
  <cellStyles count="99">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meal'!$C$5:$IP$5</c:f>
              <c:numCache>
                <c:formatCode>General</c:formatCode>
                <c:ptCount val="248"/>
                <c:pt idx="0">
                  <c:v>54753.0</c:v>
                </c:pt>
                <c:pt idx="1">
                  <c:v>53507.0</c:v>
                </c:pt>
                <c:pt idx="2">
                  <c:v>62493.0</c:v>
                </c:pt>
                <c:pt idx="3">
                  <c:v>63843.0</c:v>
                </c:pt>
                <c:pt idx="4">
                  <c:v>57309.0</c:v>
                </c:pt>
                <c:pt idx="5">
                  <c:v>47507.0</c:v>
                </c:pt>
                <c:pt idx="6">
                  <c:v>44802.0</c:v>
                </c:pt>
                <c:pt idx="7">
                  <c:v>42767.0</c:v>
                </c:pt>
                <c:pt idx="8">
                  <c:v>44436.0</c:v>
                </c:pt>
                <c:pt idx="9">
                  <c:v>59702.0</c:v>
                </c:pt>
                <c:pt idx="10">
                  <c:v>58283.0</c:v>
                </c:pt>
                <c:pt idx="11">
                  <c:v>45100.0</c:v>
                </c:pt>
                <c:pt idx="12">
                  <c:v>42443.0</c:v>
                </c:pt>
                <c:pt idx="13">
                  <c:v>38952.0</c:v>
                </c:pt>
                <c:pt idx="14">
                  <c:v>54553.0</c:v>
                </c:pt>
                <c:pt idx="15">
                  <c:v>69676.0</c:v>
                </c:pt>
                <c:pt idx="16">
                  <c:v>65499.0</c:v>
                </c:pt>
                <c:pt idx="17">
                  <c:v>56732.0</c:v>
                </c:pt>
                <c:pt idx="18">
                  <c:v>55994.0</c:v>
                </c:pt>
                <c:pt idx="19">
                  <c:v>56828.0</c:v>
                </c:pt>
                <c:pt idx="20">
                  <c:v>42405.0</c:v>
                </c:pt>
                <c:pt idx="21">
                  <c:v>52084.0</c:v>
                </c:pt>
                <c:pt idx="22">
                  <c:v>45118.0</c:v>
                </c:pt>
                <c:pt idx="23">
                  <c:v>32264.0</c:v>
                </c:pt>
                <c:pt idx="24">
                  <c:v>30079.0</c:v>
                </c:pt>
                <c:pt idx="25">
                  <c:v>21522.0</c:v>
                </c:pt>
                <c:pt idx="26">
                  <c:v>52089.0</c:v>
                </c:pt>
                <c:pt idx="27">
                  <c:v>61211.0</c:v>
                </c:pt>
                <c:pt idx="28">
                  <c:v>51633.0</c:v>
                </c:pt>
                <c:pt idx="29">
                  <c:v>60729.0</c:v>
                </c:pt>
                <c:pt idx="30">
                  <c:v>59407.0</c:v>
                </c:pt>
                <c:pt idx="31">
                  <c:v>52017.0</c:v>
                </c:pt>
                <c:pt idx="32">
                  <c:v>55377.0</c:v>
                </c:pt>
                <c:pt idx="33">
                  <c:v>71736.0</c:v>
                </c:pt>
                <c:pt idx="34">
                  <c:v>62037.0</c:v>
                </c:pt>
                <c:pt idx="35">
                  <c:v>64467.0</c:v>
                </c:pt>
                <c:pt idx="36">
                  <c:v>59473.0</c:v>
                </c:pt>
                <c:pt idx="37">
                  <c:v>42571.0</c:v>
                </c:pt>
                <c:pt idx="38">
                  <c:v>68041.0</c:v>
                </c:pt>
                <c:pt idx="39">
                  <c:v>66063.0</c:v>
                </c:pt>
                <c:pt idx="40">
                  <c:v>54333.0</c:v>
                </c:pt>
                <c:pt idx="41">
                  <c:v>55768.0</c:v>
                </c:pt>
                <c:pt idx="42">
                  <c:v>44735.0</c:v>
                </c:pt>
                <c:pt idx="43">
                  <c:v>41785.0</c:v>
                </c:pt>
                <c:pt idx="44">
                  <c:v>53228.0</c:v>
                </c:pt>
                <c:pt idx="45">
                  <c:v>57069.0</c:v>
                </c:pt>
                <c:pt idx="46">
                  <c:v>46119.0</c:v>
                </c:pt>
                <c:pt idx="47">
                  <c:v>45918.0</c:v>
                </c:pt>
                <c:pt idx="48">
                  <c:v>60391.0</c:v>
                </c:pt>
                <c:pt idx="49">
                  <c:v>52086.0</c:v>
                </c:pt>
                <c:pt idx="50">
                  <c:v>72228.0</c:v>
                </c:pt>
                <c:pt idx="51">
                  <c:v>71206.0</c:v>
                </c:pt>
                <c:pt idx="52">
                  <c:v>64660.0</c:v>
                </c:pt>
                <c:pt idx="53">
                  <c:v>56922.0</c:v>
                </c:pt>
                <c:pt idx="54">
                  <c:v>55256.0</c:v>
                </c:pt>
                <c:pt idx="55">
                  <c:v>56990.0</c:v>
                </c:pt>
                <c:pt idx="56">
                  <c:v>57814.0</c:v>
                </c:pt>
                <c:pt idx="57">
                  <c:v>66647.0</c:v>
                </c:pt>
                <c:pt idx="58">
                  <c:v>59926.0</c:v>
                </c:pt>
                <c:pt idx="59">
                  <c:v>48855.0</c:v>
                </c:pt>
                <c:pt idx="60">
                  <c:v>50676.0</c:v>
                </c:pt>
                <c:pt idx="61">
                  <c:v>46052.0</c:v>
                </c:pt>
                <c:pt idx="62">
                  <c:v>66664.0</c:v>
                </c:pt>
                <c:pt idx="63">
                  <c:v>69886.0</c:v>
                </c:pt>
                <c:pt idx="64">
                  <c:v>59568.0</c:v>
                </c:pt>
                <c:pt idx="65">
                  <c:v>61076.0</c:v>
                </c:pt>
                <c:pt idx="66">
                  <c:v>51119.0</c:v>
                </c:pt>
                <c:pt idx="67">
                  <c:v>55392.0</c:v>
                </c:pt>
                <c:pt idx="68">
                  <c:v>52051.0</c:v>
                </c:pt>
                <c:pt idx="69">
                  <c:v>59507.0</c:v>
                </c:pt>
                <c:pt idx="70">
                  <c:v>63686.0</c:v>
                </c:pt>
                <c:pt idx="71">
                  <c:v>49315.0</c:v>
                </c:pt>
                <c:pt idx="72">
                  <c:v>51206.0</c:v>
                </c:pt>
                <c:pt idx="73">
                  <c:v>44190.0</c:v>
                </c:pt>
                <c:pt idx="74">
                  <c:v>64034.0</c:v>
                </c:pt>
                <c:pt idx="75">
                  <c:v>70755.0</c:v>
                </c:pt>
                <c:pt idx="76">
                  <c:v>67493.0</c:v>
                </c:pt>
                <c:pt idx="77">
                  <c:v>67569.0</c:v>
                </c:pt>
                <c:pt idx="78">
                  <c:v>59242.0</c:v>
                </c:pt>
                <c:pt idx="79">
                  <c:v>67312.0</c:v>
                </c:pt>
                <c:pt idx="80">
                  <c:v>53231.0</c:v>
                </c:pt>
                <c:pt idx="81">
                  <c:v>65260.0</c:v>
                </c:pt>
                <c:pt idx="82">
                  <c:v>63427.0</c:v>
                </c:pt>
                <c:pt idx="83">
                  <c:v>54715.0</c:v>
                </c:pt>
                <c:pt idx="84">
                  <c:v>56742.0</c:v>
                </c:pt>
                <c:pt idx="85">
                  <c:v>50059.0</c:v>
                </c:pt>
                <c:pt idx="86">
                  <c:v>69642.0</c:v>
                </c:pt>
                <c:pt idx="87">
                  <c:v>64383.0</c:v>
                </c:pt>
                <c:pt idx="88">
                  <c:v>63894.0</c:v>
                </c:pt>
                <c:pt idx="89">
                  <c:v>69799.0</c:v>
                </c:pt>
                <c:pt idx="90">
                  <c:v>60034.0</c:v>
                </c:pt>
                <c:pt idx="91">
                  <c:v>69544.0</c:v>
                </c:pt>
                <c:pt idx="92">
                  <c:v>62805.0</c:v>
                </c:pt>
                <c:pt idx="93">
                  <c:v>67106.0</c:v>
                </c:pt>
                <c:pt idx="94">
                  <c:v>57132.0</c:v>
                </c:pt>
                <c:pt idx="95">
                  <c:v>51468.0</c:v>
                </c:pt>
                <c:pt idx="96">
                  <c:v>62598.0</c:v>
                </c:pt>
                <c:pt idx="97">
                  <c:v>55577.0</c:v>
                </c:pt>
                <c:pt idx="98">
                  <c:v>68692.0</c:v>
                </c:pt>
                <c:pt idx="99">
                  <c:v>87611.0</c:v>
                </c:pt>
                <c:pt idx="100">
                  <c:v>79009.0</c:v>
                </c:pt>
                <c:pt idx="101">
                  <c:v>85680.0</c:v>
                </c:pt>
                <c:pt idx="102">
                  <c:v>79975.0</c:v>
                </c:pt>
                <c:pt idx="103">
                  <c:v>78562.0</c:v>
                </c:pt>
                <c:pt idx="104">
                  <c:v>87846.0</c:v>
                </c:pt>
                <c:pt idx="105">
                  <c:v>86157.0</c:v>
                </c:pt>
                <c:pt idx="106">
                  <c:v>84234.0</c:v>
                </c:pt>
                <c:pt idx="107">
                  <c:v>82503.0</c:v>
                </c:pt>
                <c:pt idx="108">
                  <c:v>77179.0</c:v>
                </c:pt>
                <c:pt idx="109">
                  <c:v>74665.0</c:v>
                </c:pt>
                <c:pt idx="110">
                  <c:v>87060.0</c:v>
                </c:pt>
                <c:pt idx="111">
                  <c:v>93896.0</c:v>
                </c:pt>
                <c:pt idx="112">
                  <c:v>93032.0</c:v>
                </c:pt>
                <c:pt idx="113">
                  <c:v>85465.0</c:v>
                </c:pt>
                <c:pt idx="114">
                  <c:v>78255.0</c:v>
                </c:pt>
                <c:pt idx="115">
                  <c:v>75634.0</c:v>
                </c:pt>
                <c:pt idx="116">
                  <c:v>79869.0</c:v>
                </c:pt>
                <c:pt idx="117">
                  <c:v>68944.0</c:v>
                </c:pt>
                <c:pt idx="118">
                  <c:v>60455.0</c:v>
                </c:pt>
                <c:pt idx="119">
                  <c:v>55236.0</c:v>
                </c:pt>
                <c:pt idx="120">
                  <c:v>45478.0</c:v>
                </c:pt>
                <c:pt idx="121">
                  <c:v>51303.0</c:v>
                </c:pt>
                <c:pt idx="122">
                  <c:v>91413.0</c:v>
                </c:pt>
                <c:pt idx="123">
                  <c:v>88095.0</c:v>
                </c:pt>
                <c:pt idx="124">
                  <c:v>86416.0</c:v>
                </c:pt>
                <c:pt idx="125">
                  <c:v>82619.0</c:v>
                </c:pt>
                <c:pt idx="126">
                  <c:v>79312.0</c:v>
                </c:pt>
                <c:pt idx="127">
                  <c:v>87943.0</c:v>
                </c:pt>
                <c:pt idx="128">
                  <c:v>82688.0</c:v>
                </c:pt>
                <c:pt idx="129">
                  <c:v>91443.0</c:v>
                </c:pt>
                <c:pt idx="130">
                  <c:v>86801.0</c:v>
                </c:pt>
                <c:pt idx="131">
                  <c:v>88394.0</c:v>
                </c:pt>
                <c:pt idx="132">
                  <c:v>69596.0</c:v>
                </c:pt>
                <c:pt idx="133">
                  <c:v>76515.0</c:v>
                </c:pt>
                <c:pt idx="134">
                  <c:v>99320.0</c:v>
                </c:pt>
                <c:pt idx="135">
                  <c:v>92400.0</c:v>
                </c:pt>
                <c:pt idx="136">
                  <c:v>89905.0</c:v>
                </c:pt>
                <c:pt idx="137">
                  <c:v>95965.0</c:v>
                </c:pt>
                <c:pt idx="138">
                  <c:v>91388.0</c:v>
                </c:pt>
                <c:pt idx="139">
                  <c:v>92689.0</c:v>
                </c:pt>
                <c:pt idx="140">
                  <c:v>90694.0</c:v>
                </c:pt>
                <c:pt idx="141">
                  <c:v>87843.0</c:v>
                </c:pt>
                <c:pt idx="142">
                  <c:v>84288.0</c:v>
                </c:pt>
                <c:pt idx="143">
                  <c:v>72621.0</c:v>
                </c:pt>
                <c:pt idx="144">
                  <c:v>55360.0</c:v>
                </c:pt>
                <c:pt idx="145">
                  <c:v>84931.0</c:v>
                </c:pt>
                <c:pt idx="146">
                  <c:v>85957.0</c:v>
                </c:pt>
                <c:pt idx="147">
                  <c:v>85531.0</c:v>
                </c:pt>
                <c:pt idx="148">
                  <c:v>92191.0</c:v>
                </c:pt>
                <c:pt idx="149">
                  <c:v>84309.0</c:v>
                </c:pt>
                <c:pt idx="150">
                  <c:v>71696.0</c:v>
                </c:pt>
                <c:pt idx="151">
                  <c:v>74915.0</c:v>
                </c:pt>
                <c:pt idx="152">
                  <c:v>77875.0</c:v>
                </c:pt>
                <c:pt idx="153">
                  <c:v>82339.0</c:v>
                </c:pt>
                <c:pt idx="154">
                  <c:v>78891.0</c:v>
                </c:pt>
                <c:pt idx="155">
                  <c:v>63210.0</c:v>
                </c:pt>
                <c:pt idx="156">
                  <c:v>52608.0</c:v>
                </c:pt>
                <c:pt idx="157">
                  <c:v>64140.0</c:v>
                </c:pt>
                <c:pt idx="158">
                  <c:v>64125.0</c:v>
                </c:pt>
                <c:pt idx="159">
                  <c:v>65547.0</c:v>
                </c:pt>
                <c:pt idx="160">
                  <c:v>104744.0</c:v>
                </c:pt>
                <c:pt idx="161">
                  <c:v>85403.0</c:v>
                </c:pt>
                <c:pt idx="162">
                  <c:v>77386.0</c:v>
                </c:pt>
                <c:pt idx="163">
                  <c:v>92024.0</c:v>
                </c:pt>
                <c:pt idx="164">
                  <c:v>87080.0</c:v>
                </c:pt>
                <c:pt idx="165">
                  <c:v>85721.0</c:v>
                </c:pt>
                <c:pt idx="166">
                  <c:v>84898.0</c:v>
                </c:pt>
                <c:pt idx="167">
                  <c:v>64599.0</c:v>
                </c:pt>
                <c:pt idx="168">
                  <c:v>58423.0</c:v>
                </c:pt>
                <c:pt idx="169">
                  <c:v>58230.0</c:v>
                </c:pt>
                <c:pt idx="170">
                  <c:v>70040.0</c:v>
                </c:pt>
                <c:pt idx="171">
                  <c:v>71086.0</c:v>
                </c:pt>
                <c:pt idx="172">
                  <c:v>70964.0</c:v>
                </c:pt>
                <c:pt idx="173">
                  <c:v>86282.0</c:v>
                </c:pt>
                <c:pt idx="174">
                  <c:v>65934.0</c:v>
                </c:pt>
                <c:pt idx="175">
                  <c:v>89701.0</c:v>
                </c:pt>
                <c:pt idx="176">
                  <c:v>92645.0</c:v>
                </c:pt>
                <c:pt idx="177">
                  <c:v>96200.0</c:v>
                </c:pt>
                <c:pt idx="178">
                  <c:v>78880.0</c:v>
                </c:pt>
                <c:pt idx="179">
                  <c:v>55241.0</c:v>
                </c:pt>
                <c:pt idx="180">
                  <c:v>67510.0</c:v>
                </c:pt>
                <c:pt idx="181">
                  <c:v>52208.0</c:v>
                </c:pt>
                <c:pt idx="182">
                  <c:v>84745.0</c:v>
                </c:pt>
                <c:pt idx="183">
                  <c:v>90136.0</c:v>
                </c:pt>
                <c:pt idx="184">
                  <c:v>104380.0</c:v>
                </c:pt>
                <c:pt idx="185">
                  <c:v>85381.0</c:v>
                </c:pt>
                <c:pt idx="186">
                  <c:v>66991.0</c:v>
                </c:pt>
                <c:pt idx="187">
                  <c:v>96691.0</c:v>
                </c:pt>
                <c:pt idx="188">
                  <c:v>84808.0</c:v>
                </c:pt>
                <c:pt idx="189">
                  <c:v>64476.0</c:v>
                </c:pt>
                <c:pt idx="190">
                  <c:v>86182.0</c:v>
                </c:pt>
                <c:pt idx="191">
                  <c:v>69109.0</c:v>
                </c:pt>
                <c:pt idx="192">
                  <c:v>81976.0</c:v>
                </c:pt>
                <c:pt idx="193">
                  <c:v>73115.0</c:v>
                </c:pt>
                <c:pt idx="194">
                  <c:v>90448.0</c:v>
                </c:pt>
                <c:pt idx="195">
                  <c:v>85699.0</c:v>
                </c:pt>
                <c:pt idx="196">
                  <c:v>81431.0</c:v>
                </c:pt>
                <c:pt idx="197">
                  <c:v>83340.0</c:v>
                </c:pt>
                <c:pt idx="198">
                  <c:v>81111.0</c:v>
                </c:pt>
                <c:pt idx="199">
                  <c:v>79618.0</c:v>
                </c:pt>
                <c:pt idx="200">
                  <c:v>83346.0</c:v>
                </c:pt>
                <c:pt idx="201">
                  <c:v>80689.0</c:v>
                </c:pt>
                <c:pt idx="202">
                  <c:v>71258.0</c:v>
                </c:pt>
                <c:pt idx="203">
                  <c:v>65826.0</c:v>
                </c:pt>
                <c:pt idx="204">
                  <c:v>61394.0</c:v>
                </c:pt>
                <c:pt idx="205">
                  <c:v>63083.0</c:v>
                </c:pt>
                <c:pt idx="206">
                  <c:v>83900.0</c:v>
                </c:pt>
                <c:pt idx="207">
                  <c:v>78671.0</c:v>
                </c:pt>
                <c:pt idx="208">
                  <c:v>75973.0</c:v>
                </c:pt>
                <c:pt idx="209">
                  <c:v>78652.0</c:v>
                </c:pt>
                <c:pt idx="210">
                  <c:v>71501.0</c:v>
                </c:pt>
                <c:pt idx="211">
                  <c:v>74289.0</c:v>
                </c:pt>
                <c:pt idx="212">
                  <c:v>69554.0</c:v>
                </c:pt>
                <c:pt idx="213">
                  <c:v>75558.0</c:v>
                </c:pt>
                <c:pt idx="214">
                  <c:v>65948.0</c:v>
                </c:pt>
                <c:pt idx="215">
                  <c:v>56286.0</c:v>
                </c:pt>
                <c:pt idx="216">
                  <c:v>66957.0</c:v>
                </c:pt>
                <c:pt idx="217">
                  <c:v>64667.0</c:v>
                </c:pt>
                <c:pt idx="218">
                  <c:v>93822.0</c:v>
                </c:pt>
                <c:pt idx="219">
                  <c:v>106257.0</c:v>
                </c:pt>
                <c:pt idx="220">
                  <c:v>92552.0</c:v>
                </c:pt>
                <c:pt idx="221">
                  <c:v>100481.0</c:v>
                </c:pt>
                <c:pt idx="222">
                  <c:v>93260.0</c:v>
                </c:pt>
                <c:pt idx="223">
                  <c:v>104351.0</c:v>
                </c:pt>
                <c:pt idx="224">
                  <c:v>90183.0</c:v>
                </c:pt>
                <c:pt idx="225">
                  <c:v>107463.0</c:v>
                </c:pt>
                <c:pt idx="226">
                  <c:v>92889.0</c:v>
                </c:pt>
                <c:pt idx="227">
                  <c:v>89156.0</c:v>
                </c:pt>
                <c:pt idx="228">
                  <c:v>68874.0</c:v>
                </c:pt>
                <c:pt idx="229">
                  <c:v>73854.0</c:v>
                </c:pt>
                <c:pt idx="230">
                  <c:v>84696.0</c:v>
                </c:pt>
                <c:pt idx="231">
                  <c:v>85533.0</c:v>
                </c:pt>
                <c:pt idx="232">
                  <c:v>92723.0</c:v>
                </c:pt>
                <c:pt idx="233">
                  <c:v>78932.0</c:v>
                </c:pt>
                <c:pt idx="234">
                  <c:v>76204.0</c:v>
                </c:pt>
                <c:pt idx="235">
                  <c:v>80880.0</c:v>
                </c:pt>
                <c:pt idx="236">
                  <c:v>72359.0</c:v>
                </c:pt>
                <c:pt idx="237">
                  <c:v>74952.0</c:v>
                </c:pt>
                <c:pt idx="238">
                  <c:v>74991.0</c:v>
                </c:pt>
                <c:pt idx="239">
                  <c:v>71481.0</c:v>
                </c:pt>
                <c:pt idx="240">
                  <c:v>77324.0</c:v>
                </c:pt>
                <c:pt idx="241">
                  <c:v>79892.0</c:v>
                </c:pt>
                <c:pt idx="242">
                  <c:v>85948.0</c:v>
                </c:pt>
                <c:pt idx="243">
                  <c:v>82735.0</c:v>
                </c:pt>
                <c:pt idx="244">
                  <c:v>87867.0</c:v>
                </c:pt>
                <c:pt idx="245">
                  <c:v>83506.0</c:v>
                </c:pt>
                <c:pt idx="246">
                  <c:v>82958.0</c:v>
                </c:pt>
                <c:pt idx="247">
                  <c:v>69430.0</c:v>
                </c:pt>
              </c:numCache>
            </c:numRef>
          </c:val>
          <c:smooth val="0"/>
        </c:ser>
        <c:ser>
          <c:idx val="1"/>
          <c:order val="1"/>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meal'!$C$6:$IP$6</c:f>
              <c:numCache>
                <c:formatCode>General</c:formatCode>
                <c:ptCount val="248"/>
                <c:pt idx="0">
                  <c:v>42758.0</c:v>
                </c:pt>
                <c:pt idx="1">
                  <c:v>42110.0</c:v>
                </c:pt>
                <c:pt idx="2">
                  <c:v>48897.0</c:v>
                </c:pt>
                <c:pt idx="3">
                  <c:v>49119.0</c:v>
                </c:pt>
                <c:pt idx="4">
                  <c:v>44955.0</c:v>
                </c:pt>
                <c:pt idx="5">
                  <c:v>36581.0</c:v>
                </c:pt>
                <c:pt idx="6">
                  <c:v>34812.0</c:v>
                </c:pt>
                <c:pt idx="7">
                  <c:v>33633.0</c:v>
                </c:pt>
                <c:pt idx="8">
                  <c:v>34624.0</c:v>
                </c:pt>
                <c:pt idx="9">
                  <c:v>45964.0</c:v>
                </c:pt>
                <c:pt idx="10">
                  <c:v>45286.0</c:v>
                </c:pt>
                <c:pt idx="11">
                  <c:v>35089.0</c:v>
                </c:pt>
                <c:pt idx="12">
                  <c:v>33245.0</c:v>
                </c:pt>
                <c:pt idx="13">
                  <c:v>30250.0</c:v>
                </c:pt>
                <c:pt idx="14">
                  <c:v>43066.0</c:v>
                </c:pt>
                <c:pt idx="15">
                  <c:v>54996.0</c:v>
                </c:pt>
                <c:pt idx="16">
                  <c:v>50451.0</c:v>
                </c:pt>
                <c:pt idx="17">
                  <c:v>46080.0</c:v>
                </c:pt>
                <c:pt idx="18">
                  <c:v>43700.0</c:v>
                </c:pt>
                <c:pt idx="19">
                  <c:v>43958.0</c:v>
                </c:pt>
                <c:pt idx="20">
                  <c:v>32978.0</c:v>
                </c:pt>
                <c:pt idx="21">
                  <c:v>43154.0</c:v>
                </c:pt>
                <c:pt idx="22">
                  <c:v>35646.0</c:v>
                </c:pt>
                <c:pt idx="23">
                  <c:v>25444.0</c:v>
                </c:pt>
                <c:pt idx="24">
                  <c:v>23582.0</c:v>
                </c:pt>
                <c:pt idx="25">
                  <c:v>16712.0</c:v>
                </c:pt>
                <c:pt idx="26">
                  <c:v>40572.0</c:v>
                </c:pt>
                <c:pt idx="27">
                  <c:v>48269.0</c:v>
                </c:pt>
                <c:pt idx="28">
                  <c:v>40462.0</c:v>
                </c:pt>
                <c:pt idx="29">
                  <c:v>47374.0</c:v>
                </c:pt>
                <c:pt idx="30">
                  <c:v>46375.0</c:v>
                </c:pt>
                <c:pt idx="31">
                  <c:v>40863.0</c:v>
                </c:pt>
                <c:pt idx="32">
                  <c:v>43338.0</c:v>
                </c:pt>
                <c:pt idx="33">
                  <c:v>56643.0</c:v>
                </c:pt>
                <c:pt idx="34">
                  <c:v>48254.0</c:v>
                </c:pt>
                <c:pt idx="35">
                  <c:v>50919.0</c:v>
                </c:pt>
                <c:pt idx="36">
                  <c:v>46237.0</c:v>
                </c:pt>
                <c:pt idx="37">
                  <c:v>33916.0</c:v>
                </c:pt>
                <c:pt idx="38">
                  <c:v>53488.0</c:v>
                </c:pt>
                <c:pt idx="39">
                  <c:v>52057.0</c:v>
                </c:pt>
                <c:pt idx="40">
                  <c:v>42068.0</c:v>
                </c:pt>
                <c:pt idx="41">
                  <c:v>43610.0</c:v>
                </c:pt>
                <c:pt idx="42">
                  <c:v>35233.0</c:v>
                </c:pt>
                <c:pt idx="43">
                  <c:v>32983.0</c:v>
                </c:pt>
                <c:pt idx="44">
                  <c:v>42134.0</c:v>
                </c:pt>
                <c:pt idx="45">
                  <c:v>44989.0</c:v>
                </c:pt>
                <c:pt idx="46">
                  <c:v>36280.0</c:v>
                </c:pt>
                <c:pt idx="47">
                  <c:v>36183.0</c:v>
                </c:pt>
                <c:pt idx="48">
                  <c:v>47753.0</c:v>
                </c:pt>
                <c:pt idx="49">
                  <c:v>40897.0</c:v>
                </c:pt>
                <c:pt idx="50">
                  <c:v>56322.0</c:v>
                </c:pt>
                <c:pt idx="51">
                  <c:v>55952.0</c:v>
                </c:pt>
                <c:pt idx="52">
                  <c:v>51138.0</c:v>
                </c:pt>
                <c:pt idx="53">
                  <c:v>44988.0</c:v>
                </c:pt>
                <c:pt idx="54">
                  <c:v>43622.0</c:v>
                </c:pt>
                <c:pt idx="55">
                  <c:v>45140.0</c:v>
                </c:pt>
                <c:pt idx="56">
                  <c:v>45657.0</c:v>
                </c:pt>
                <c:pt idx="57">
                  <c:v>52074.0</c:v>
                </c:pt>
                <c:pt idx="58">
                  <c:v>47161.0</c:v>
                </c:pt>
                <c:pt idx="59">
                  <c:v>38757.0</c:v>
                </c:pt>
                <c:pt idx="60">
                  <c:v>39849.0</c:v>
                </c:pt>
                <c:pt idx="61">
                  <c:v>36360.0</c:v>
                </c:pt>
                <c:pt idx="62">
                  <c:v>52829.0</c:v>
                </c:pt>
                <c:pt idx="63">
                  <c:v>54962.0</c:v>
                </c:pt>
                <c:pt idx="64">
                  <c:v>46924.0</c:v>
                </c:pt>
                <c:pt idx="65">
                  <c:v>48282.0</c:v>
                </c:pt>
                <c:pt idx="66">
                  <c:v>40567.0</c:v>
                </c:pt>
                <c:pt idx="67">
                  <c:v>44028.0</c:v>
                </c:pt>
                <c:pt idx="68">
                  <c:v>40997.0</c:v>
                </c:pt>
                <c:pt idx="69">
                  <c:v>46924.0</c:v>
                </c:pt>
                <c:pt idx="70">
                  <c:v>50057.0</c:v>
                </c:pt>
                <c:pt idx="71">
                  <c:v>38907.0</c:v>
                </c:pt>
                <c:pt idx="72">
                  <c:v>39861.0</c:v>
                </c:pt>
                <c:pt idx="73">
                  <c:v>34454.0</c:v>
                </c:pt>
                <c:pt idx="74">
                  <c:v>49028.0</c:v>
                </c:pt>
                <c:pt idx="75">
                  <c:v>55110.0</c:v>
                </c:pt>
                <c:pt idx="76">
                  <c:v>52432.0</c:v>
                </c:pt>
                <c:pt idx="77">
                  <c:v>52764.0</c:v>
                </c:pt>
                <c:pt idx="78">
                  <c:v>46357.0</c:v>
                </c:pt>
                <c:pt idx="79">
                  <c:v>52646.0</c:v>
                </c:pt>
                <c:pt idx="80">
                  <c:v>41387.0</c:v>
                </c:pt>
                <c:pt idx="81">
                  <c:v>50621.0</c:v>
                </c:pt>
                <c:pt idx="82">
                  <c:v>49153.0</c:v>
                </c:pt>
                <c:pt idx="83">
                  <c:v>42796.0</c:v>
                </c:pt>
                <c:pt idx="84">
                  <c:v>43999.0</c:v>
                </c:pt>
                <c:pt idx="85">
                  <c:v>39229.0</c:v>
                </c:pt>
                <c:pt idx="86">
                  <c:v>53914.0</c:v>
                </c:pt>
                <c:pt idx="87">
                  <c:v>50277.0</c:v>
                </c:pt>
                <c:pt idx="88">
                  <c:v>50101.0</c:v>
                </c:pt>
                <c:pt idx="89">
                  <c:v>54309.0</c:v>
                </c:pt>
                <c:pt idx="90">
                  <c:v>47050.0</c:v>
                </c:pt>
                <c:pt idx="91">
                  <c:v>54028.0</c:v>
                </c:pt>
                <c:pt idx="92">
                  <c:v>48699.0</c:v>
                </c:pt>
                <c:pt idx="93">
                  <c:v>51930.0</c:v>
                </c:pt>
                <c:pt idx="94">
                  <c:v>44190.0</c:v>
                </c:pt>
                <c:pt idx="95">
                  <c:v>38943.0</c:v>
                </c:pt>
                <c:pt idx="96">
                  <c:v>49345.0</c:v>
                </c:pt>
                <c:pt idx="97">
                  <c:v>43522.0</c:v>
                </c:pt>
                <c:pt idx="98">
                  <c:v>53677.0</c:v>
                </c:pt>
                <c:pt idx="99">
                  <c:v>69045.0</c:v>
                </c:pt>
                <c:pt idx="100">
                  <c:v>62653.0</c:v>
                </c:pt>
                <c:pt idx="101">
                  <c:v>68507.0</c:v>
                </c:pt>
                <c:pt idx="102">
                  <c:v>63377.0</c:v>
                </c:pt>
                <c:pt idx="103">
                  <c:v>62257.0</c:v>
                </c:pt>
                <c:pt idx="104">
                  <c:v>68927.0</c:v>
                </c:pt>
                <c:pt idx="105">
                  <c:v>66251.0</c:v>
                </c:pt>
                <c:pt idx="106">
                  <c:v>65594.0</c:v>
                </c:pt>
                <c:pt idx="107">
                  <c:v>65125.0</c:v>
                </c:pt>
                <c:pt idx="108">
                  <c:v>60796.0</c:v>
                </c:pt>
                <c:pt idx="109">
                  <c:v>58932.0</c:v>
                </c:pt>
                <c:pt idx="110">
                  <c:v>68234.0</c:v>
                </c:pt>
                <c:pt idx="111">
                  <c:v>73388.0</c:v>
                </c:pt>
                <c:pt idx="112">
                  <c:v>73009.0</c:v>
                </c:pt>
                <c:pt idx="113">
                  <c:v>67194.0</c:v>
                </c:pt>
                <c:pt idx="114">
                  <c:v>61490.0</c:v>
                </c:pt>
                <c:pt idx="115">
                  <c:v>59111.0</c:v>
                </c:pt>
                <c:pt idx="116">
                  <c:v>63276.0</c:v>
                </c:pt>
                <c:pt idx="117">
                  <c:v>54454.0</c:v>
                </c:pt>
                <c:pt idx="118">
                  <c:v>47940.0</c:v>
                </c:pt>
                <c:pt idx="119">
                  <c:v>43878.0</c:v>
                </c:pt>
                <c:pt idx="120">
                  <c:v>35999.0</c:v>
                </c:pt>
                <c:pt idx="121">
                  <c:v>40620.0</c:v>
                </c:pt>
                <c:pt idx="122">
                  <c:v>71773.0</c:v>
                </c:pt>
                <c:pt idx="123">
                  <c:v>69056.0</c:v>
                </c:pt>
                <c:pt idx="124">
                  <c:v>68036.0</c:v>
                </c:pt>
                <c:pt idx="125">
                  <c:v>65192.0</c:v>
                </c:pt>
                <c:pt idx="126">
                  <c:v>62223.0</c:v>
                </c:pt>
                <c:pt idx="127">
                  <c:v>68671.0</c:v>
                </c:pt>
                <c:pt idx="128">
                  <c:v>65489.0</c:v>
                </c:pt>
                <c:pt idx="129">
                  <c:v>72060.0</c:v>
                </c:pt>
                <c:pt idx="130">
                  <c:v>68647.0</c:v>
                </c:pt>
                <c:pt idx="131">
                  <c:v>69704.0</c:v>
                </c:pt>
                <c:pt idx="132">
                  <c:v>55939.0</c:v>
                </c:pt>
                <c:pt idx="133">
                  <c:v>61250.0</c:v>
                </c:pt>
                <c:pt idx="134">
                  <c:v>79918.0</c:v>
                </c:pt>
                <c:pt idx="135">
                  <c:v>74292.0</c:v>
                </c:pt>
                <c:pt idx="136">
                  <c:v>72247.0</c:v>
                </c:pt>
                <c:pt idx="137">
                  <c:v>77096.0</c:v>
                </c:pt>
                <c:pt idx="138">
                  <c:v>72733.0</c:v>
                </c:pt>
                <c:pt idx="139">
                  <c:v>73020.0</c:v>
                </c:pt>
                <c:pt idx="140">
                  <c:v>71973.0</c:v>
                </c:pt>
                <c:pt idx="141">
                  <c:v>69316.0</c:v>
                </c:pt>
                <c:pt idx="142">
                  <c:v>66556.0</c:v>
                </c:pt>
                <c:pt idx="143">
                  <c:v>58234.0</c:v>
                </c:pt>
                <c:pt idx="144">
                  <c:v>43250.0</c:v>
                </c:pt>
                <c:pt idx="145">
                  <c:v>66763.0</c:v>
                </c:pt>
                <c:pt idx="146">
                  <c:v>67581.0</c:v>
                </c:pt>
                <c:pt idx="147">
                  <c:v>67106.0</c:v>
                </c:pt>
                <c:pt idx="148">
                  <c:v>72523.0</c:v>
                </c:pt>
                <c:pt idx="149">
                  <c:v>66370.0</c:v>
                </c:pt>
                <c:pt idx="150">
                  <c:v>56053.0</c:v>
                </c:pt>
                <c:pt idx="151">
                  <c:v>58784.0</c:v>
                </c:pt>
                <c:pt idx="152">
                  <c:v>60792.0</c:v>
                </c:pt>
                <c:pt idx="153">
                  <c:v>65011.0</c:v>
                </c:pt>
                <c:pt idx="154">
                  <c:v>62148.0</c:v>
                </c:pt>
                <c:pt idx="155">
                  <c:v>49572.0</c:v>
                </c:pt>
                <c:pt idx="156">
                  <c:v>40985.0</c:v>
                </c:pt>
                <c:pt idx="157">
                  <c:v>50135.0</c:v>
                </c:pt>
                <c:pt idx="158">
                  <c:v>49068.0</c:v>
                </c:pt>
                <c:pt idx="159">
                  <c:v>51066.0</c:v>
                </c:pt>
                <c:pt idx="160">
                  <c:v>81676.0</c:v>
                </c:pt>
                <c:pt idx="161">
                  <c:v>66445.0</c:v>
                </c:pt>
                <c:pt idx="162">
                  <c:v>60531.0</c:v>
                </c:pt>
                <c:pt idx="163">
                  <c:v>71799.0</c:v>
                </c:pt>
                <c:pt idx="164">
                  <c:v>68095.0</c:v>
                </c:pt>
                <c:pt idx="165">
                  <c:v>65260.0</c:v>
                </c:pt>
                <c:pt idx="166">
                  <c:v>65879.0</c:v>
                </c:pt>
                <c:pt idx="167">
                  <c:v>50581.0</c:v>
                </c:pt>
                <c:pt idx="168">
                  <c:v>45587.0</c:v>
                </c:pt>
                <c:pt idx="169">
                  <c:v>46186.0</c:v>
                </c:pt>
                <c:pt idx="170">
                  <c:v>54965.0</c:v>
                </c:pt>
                <c:pt idx="171">
                  <c:v>55438.0</c:v>
                </c:pt>
                <c:pt idx="172">
                  <c:v>54990.0</c:v>
                </c:pt>
                <c:pt idx="173">
                  <c:v>67776.0</c:v>
                </c:pt>
                <c:pt idx="174">
                  <c:v>51574.0</c:v>
                </c:pt>
                <c:pt idx="175">
                  <c:v>68831.0</c:v>
                </c:pt>
                <c:pt idx="176">
                  <c:v>72901.0</c:v>
                </c:pt>
                <c:pt idx="177">
                  <c:v>74896.0</c:v>
                </c:pt>
                <c:pt idx="178">
                  <c:v>60760.0</c:v>
                </c:pt>
                <c:pt idx="179">
                  <c:v>42305.0</c:v>
                </c:pt>
                <c:pt idx="180">
                  <c:v>51847.0</c:v>
                </c:pt>
                <c:pt idx="181">
                  <c:v>34227.0</c:v>
                </c:pt>
                <c:pt idx="182">
                  <c:v>65389.0</c:v>
                </c:pt>
                <c:pt idx="183">
                  <c:v>69646.0</c:v>
                </c:pt>
                <c:pt idx="184">
                  <c:v>80073.0</c:v>
                </c:pt>
                <c:pt idx="185">
                  <c:v>67518.0</c:v>
                </c:pt>
                <c:pt idx="186">
                  <c:v>51842.0</c:v>
                </c:pt>
                <c:pt idx="187">
                  <c:v>74613.0</c:v>
                </c:pt>
                <c:pt idx="188">
                  <c:v>65994.0</c:v>
                </c:pt>
                <c:pt idx="189">
                  <c:v>49229.0</c:v>
                </c:pt>
                <c:pt idx="190">
                  <c:v>68032.0</c:v>
                </c:pt>
                <c:pt idx="191">
                  <c:v>53405.0</c:v>
                </c:pt>
                <c:pt idx="192">
                  <c:v>63304.0</c:v>
                </c:pt>
                <c:pt idx="193">
                  <c:v>56386.0</c:v>
                </c:pt>
                <c:pt idx="194">
                  <c:v>69246.0</c:v>
                </c:pt>
                <c:pt idx="195">
                  <c:v>66206.0</c:v>
                </c:pt>
                <c:pt idx="196">
                  <c:v>61845.0</c:v>
                </c:pt>
                <c:pt idx="197">
                  <c:v>63841.0</c:v>
                </c:pt>
                <c:pt idx="198">
                  <c:v>61756.0</c:v>
                </c:pt>
                <c:pt idx="199">
                  <c:v>61396.0</c:v>
                </c:pt>
                <c:pt idx="200">
                  <c:v>65429.0</c:v>
                </c:pt>
                <c:pt idx="201">
                  <c:v>61662.0</c:v>
                </c:pt>
                <c:pt idx="202">
                  <c:v>54705.0</c:v>
                </c:pt>
                <c:pt idx="203">
                  <c:v>50964.0</c:v>
                </c:pt>
                <c:pt idx="204">
                  <c:v>46317.0</c:v>
                </c:pt>
                <c:pt idx="205">
                  <c:v>49755.0</c:v>
                </c:pt>
                <c:pt idx="206">
                  <c:v>63912.0</c:v>
                </c:pt>
                <c:pt idx="207">
                  <c:v>60420.0</c:v>
                </c:pt>
                <c:pt idx="208">
                  <c:v>58172.0</c:v>
                </c:pt>
                <c:pt idx="209">
                  <c:v>59856.0</c:v>
                </c:pt>
                <c:pt idx="210">
                  <c:v>54656.0</c:v>
                </c:pt>
                <c:pt idx="211">
                  <c:v>56756.0</c:v>
                </c:pt>
                <c:pt idx="212">
                  <c:v>53401.0</c:v>
                </c:pt>
                <c:pt idx="213">
                  <c:v>57889.0</c:v>
                </c:pt>
                <c:pt idx="214">
                  <c:v>51155.0</c:v>
                </c:pt>
                <c:pt idx="215">
                  <c:v>43113.0</c:v>
                </c:pt>
                <c:pt idx="216">
                  <c:v>51392.0</c:v>
                </c:pt>
                <c:pt idx="217">
                  <c:v>50785.0</c:v>
                </c:pt>
                <c:pt idx="218">
                  <c:v>74242.0</c:v>
                </c:pt>
                <c:pt idx="219">
                  <c:v>82783.0</c:v>
                </c:pt>
                <c:pt idx="220">
                  <c:v>70548.0</c:v>
                </c:pt>
                <c:pt idx="221">
                  <c:v>76855.0</c:v>
                </c:pt>
                <c:pt idx="222">
                  <c:v>71053.0</c:v>
                </c:pt>
                <c:pt idx="223">
                  <c:v>81127.0</c:v>
                </c:pt>
                <c:pt idx="224">
                  <c:v>69444.0</c:v>
                </c:pt>
                <c:pt idx="225">
                  <c:v>82840.0</c:v>
                </c:pt>
                <c:pt idx="226">
                  <c:v>71795.0</c:v>
                </c:pt>
                <c:pt idx="227">
                  <c:v>69153.0</c:v>
                </c:pt>
                <c:pt idx="228">
                  <c:v>51680.0</c:v>
                </c:pt>
                <c:pt idx="229">
                  <c:v>57491.0</c:v>
                </c:pt>
                <c:pt idx="230">
                  <c:v>66599.0</c:v>
                </c:pt>
                <c:pt idx="231">
                  <c:v>65894.0</c:v>
                </c:pt>
                <c:pt idx="232">
                  <c:v>71860.0</c:v>
                </c:pt>
                <c:pt idx="233">
                  <c:v>61172.0</c:v>
                </c:pt>
                <c:pt idx="234">
                  <c:v>57915.0</c:v>
                </c:pt>
                <c:pt idx="235">
                  <c:v>62349.0</c:v>
                </c:pt>
                <c:pt idx="236">
                  <c:v>55192.0</c:v>
                </c:pt>
                <c:pt idx="237">
                  <c:v>57061.0</c:v>
                </c:pt>
                <c:pt idx="238">
                  <c:v>57397.0</c:v>
                </c:pt>
                <c:pt idx="239">
                  <c:v>54948.0</c:v>
                </c:pt>
                <c:pt idx="240">
                  <c:v>60326.0</c:v>
                </c:pt>
                <c:pt idx="241">
                  <c:v>62167.0</c:v>
                </c:pt>
                <c:pt idx="242">
                  <c:v>65933.0</c:v>
                </c:pt>
                <c:pt idx="243">
                  <c:v>62763.0</c:v>
                </c:pt>
                <c:pt idx="244">
                  <c:v>66751.0</c:v>
                </c:pt>
                <c:pt idx="245">
                  <c:v>63607.0</c:v>
                </c:pt>
                <c:pt idx="246">
                  <c:v>63165.0</c:v>
                </c:pt>
                <c:pt idx="247">
                  <c:v>53092.0</c:v>
                </c:pt>
              </c:numCache>
            </c:numRef>
          </c:val>
          <c:smooth val="0"/>
        </c:ser>
        <c:dLbls>
          <c:showLegendKey val="0"/>
          <c:showVal val="0"/>
          <c:showCatName val="0"/>
          <c:showSerName val="0"/>
          <c:showPercent val="0"/>
          <c:showBubbleSize val="0"/>
        </c:dLbls>
        <c:marker val="1"/>
        <c:smooth val="0"/>
        <c:axId val="2129117608"/>
        <c:axId val="2129117960"/>
      </c:lineChart>
      <c:dateAx>
        <c:axId val="2129117608"/>
        <c:scaling>
          <c:orientation val="minMax"/>
        </c:scaling>
        <c:delete val="0"/>
        <c:axPos val="b"/>
        <c:numFmt formatCode="mmm\-yy" sourceLinked="1"/>
        <c:majorTickMark val="out"/>
        <c:minorTickMark val="none"/>
        <c:tickLblPos val="nextTo"/>
        <c:crossAx val="2129117960"/>
        <c:crosses val="autoZero"/>
        <c:auto val="1"/>
        <c:lblOffset val="100"/>
        <c:baseTimeUnit val="months"/>
      </c:dateAx>
      <c:valAx>
        <c:axId val="2129117960"/>
        <c:scaling>
          <c:orientation val="minMax"/>
        </c:scaling>
        <c:delete val="0"/>
        <c:axPos val="l"/>
        <c:majorGridlines/>
        <c:numFmt formatCode="General" sourceLinked="1"/>
        <c:majorTickMark val="out"/>
        <c:minorTickMark val="none"/>
        <c:tickLblPos val="nextTo"/>
        <c:crossAx val="21291176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meal'!$AY$5:$IP$5</c:f>
              <c:numCache>
                <c:formatCode>General</c:formatCode>
                <c:ptCount val="200"/>
                <c:pt idx="0">
                  <c:v>60391.0</c:v>
                </c:pt>
                <c:pt idx="1">
                  <c:v>52086.0</c:v>
                </c:pt>
                <c:pt idx="2">
                  <c:v>72228.0</c:v>
                </c:pt>
                <c:pt idx="3">
                  <c:v>71206.0</c:v>
                </c:pt>
                <c:pt idx="4">
                  <c:v>64660.0</c:v>
                </c:pt>
                <c:pt idx="5">
                  <c:v>56922.0</c:v>
                </c:pt>
                <c:pt idx="6">
                  <c:v>55256.0</c:v>
                </c:pt>
                <c:pt idx="7">
                  <c:v>56990.0</c:v>
                </c:pt>
                <c:pt idx="8">
                  <c:v>57814.0</c:v>
                </c:pt>
                <c:pt idx="9">
                  <c:v>66647.0</c:v>
                </c:pt>
                <c:pt idx="10">
                  <c:v>59926.0</c:v>
                </c:pt>
                <c:pt idx="11">
                  <c:v>48855.0</c:v>
                </c:pt>
                <c:pt idx="12">
                  <c:v>50676.0</c:v>
                </c:pt>
                <c:pt idx="13">
                  <c:v>46052.0</c:v>
                </c:pt>
                <c:pt idx="14">
                  <c:v>66664.0</c:v>
                </c:pt>
                <c:pt idx="15">
                  <c:v>69886.0</c:v>
                </c:pt>
                <c:pt idx="16">
                  <c:v>59568.0</c:v>
                </c:pt>
                <c:pt idx="17">
                  <c:v>61076.0</c:v>
                </c:pt>
                <c:pt idx="18">
                  <c:v>51119.0</c:v>
                </c:pt>
                <c:pt idx="19">
                  <c:v>55392.0</c:v>
                </c:pt>
                <c:pt idx="20">
                  <c:v>52051.0</c:v>
                </c:pt>
                <c:pt idx="21">
                  <c:v>59507.0</c:v>
                </c:pt>
                <c:pt idx="22">
                  <c:v>63686.0</c:v>
                </c:pt>
                <c:pt idx="23">
                  <c:v>49315.0</c:v>
                </c:pt>
                <c:pt idx="24">
                  <c:v>51206.0</c:v>
                </c:pt>
                <c:pt idx="25">
                  <c:v>44190.0</c:v>
                </c:pt>
                <c:pt idx="26">
                  <c:v>64034.0</c:v>
                </c:pt>
                <c:pt idx="27">
                  <c:v>70755.0</c:v>
                </c:pt>
                <c:pt idx="28">
                  <c:v>67493.0</c:v>
                </c:pt>
                <c:pt idx="29">
                  <c:v>67569.0</c:v>
                </c:pt>
                <c:pt idx="30">
                  <c:v>59242.0</c:v>
                </c:pt>
                <c:pt idx="31">
                  <c:v>67312.0</c:v>
                </c:pt>
                <c:pt idx="32">
                  <c:v>53231.0</c:v>
                </c:pt>
                <c:pt idx="33">
                  <c:v>65260.0</c:v>
                </c:pt>
                <c:pt idx="34">
                  <c:v>63427.0</c:v>
                </c:pt>
                <c:pt idx="35">
                  <c:v>54715.0</c:v>
                </c:pt>
                <c:pt idx="36">
                  <c:v>56742.0</c:v>
                </c:pt>
                <c:pt idx="37">
                  <c:v>50059.0</c:v>
                </c:pt>
                <c:pt idx="38">
                  <c:v>69642.0</c:v>
                </c:pt>
                <c:pt idx="39">
                  <c:v>64383.0</c:v>
                </c:pt>
                <c:pt idx="40">
                  <c:v>63894.0</c:v>
                </c:pt>
                <c:pt idx="41">
                  <c:v>69799.0</c:v>
                </c:pt>
                <c:pt idx="42">
                  <c:v>60034.0</c:v>
                </c:pt>
                <c:pt idx="43">
                  <c:v>69544.0</c:v>
                </c:pt>
                <c:pt idx="44">
                  <c:v>62805.0</c:v>
                </c:pt>
                <c:pt idx="45">
                  <c:v>67106.0</c:v>
                </c:pt>
                <c:pt idx="46">
                  <c:v>57132.0</c:v>
                </c:pt>
                <c:pt idx="47">
                  <c:v>51468.0</c:v>
                </c:pt>
                <c:pt idx="48">
                  <c:v>62598.0</c:v>
                </c:pt>
                <c:pt idx="49">
                  <c:v>55577.0</c:v>
                </c:pt>
                <c:pt idx="50">
                  <c:v>68692.0</c:v>
                </c:pt>
                <c:pt idx="51">
                  <c:v>87611.0</c:v>
                </c:pt>
                <c:pt idx="52">
                  <c:v>79009.0</c:v>
                </c:pt>
                <c:pt idx="53">
                  <c:v>85680.0</c:v>
                </c:pt>
                <c:pt idx="54">
                  <c:v>79975.0</c:v>
                </c:pt>
                <c:pt idx="55">
                  <c:v>78562.0</c:v>
                </c:pt>
                <c:pt idx="56">
                  <c:v>87846.0</c:v>
                </c:pt>
                <c:pt idx="57">
                  <c:v>86157.0</c:v>
                </c:pt>
                <c:pt idx="58">
                  <c:v>84234.0</c:v>
                </c:pt>
                <c:pt idx="59">
                  <c:v>82503.0</c:v>
                </c:pt>
                <c:pt idx="60">
                  <c:v>77179.0</c:v>
                </c:pt>
                <c:pt idx="61">
                  <c:v>74665.0</c:v>
                </c:pt>
                <c:pt idx="62">
                  <c:v>87060.0</c:v>
                </c:pt>
                <c:pt idx="63">
                  <c:v>93896.0</c:v>
                </c:pt>
                <c:pt idx="64">
                  <c:v>93032.0</c:v>
                </c:pt>
                <c:pt idx="65">
                  <c:v>85465.0</c:v>
                </c:pt>
                <c:pt idx="66">
                  <c:v>78255.0</c:v>
                </c:pt>
                <c:pt idx="67">
                  <c:v>75634.0</c:v>
                </c:pt>
                <c:pt idx="68">
                  <c:v>79869.0</c:v>
                </c:pt>
                <c:pt idx="69">
                  <c:v>68944.0</c:v>
                </c:pt>
                <c:pt idx="70">
                  <c:v>60455.0</c:v>
                </c:pt>
                <c:pt idx="71">
                  <c:v>55236.0</c:v>
                </c:pt>
                <c:pt idx="72">
                  <c:v>45478.0</c:v>
                </c:pt>
                <c:pt idx="73">
                  <c:v>51303.0</c:v>
                </c:pt>
                <c:pt idx="74">
                  <c:v>91413.0</c:v>
                </c:pt>
                <c:pt idx="75">
                  <c:v>88095.0</c:v>
                </c:pt>
                <c:pt idx="76">
                  <c:v>86416.0</c:v>
                </c:pt>
                <c:pt idx="77">
                  <c:v>82619.0</c:v>
                </c:pt>
                <c:pt idx="78">
                  <c:v>79312.0</c:v>
                </c:pt>
                <c:pt idx="79">
                  <c:v>87943.0</c:v>
                </c:pt>
                <c:pt idx="80">
                  <c:v>82688.0</c:v>
                </c:pt>
                <c:pt idx="81">
                  <c:v>91443.0</c:v>
                </c:pt>
                <c:pt idx="82">
                  <c:v>86801.0</c:v>
                </c:pt>
                <c:pt idx="83">
                  <c:v>88394.0</c:v>
                </c:pt>
                <c:pt idx="84">
                  <c:v>69596.0</c:v>
                </c:pt>
                <c:pt idx="85">
                  <c:v>76515.0</c:v>
                </c:pt>
                <c:pt idx="86">
                  <c:v>99320.0</c:v>
                </c:pt>
                <c:pt idx="87">
                  <c:v>92400.0</c:v>
                </c:pt>
                <c:pt idx="88">
                  <c:v>89905.0</c:v>
                </c:pt>
                <c:pt idx="89">
                  <c:v>95965.0</c:v>
                </c:pt>
                <c:pt idx="90">
                  <c:v>91388.0</c:v>
                </c:pt>
                <c:pt idx="91">
                  <c:v>92689.0</c:v>
                </c:pt>
                <c:pt idx="92">
                  <c:v>90694.0</c:v>
                </c:pt>
                <c:pt idx="93">
                  <c:v>87843.0</c:v>
                </c:pt>
                <c:pt idx="94">
                  <c:v>84288.0</c:v>
                </c:pt>
                <c:pt idx="95">
                  <c:v>72621.0</c:v>
                </c:pt>
                <c:pt idx="96">
                  <c:v>55360.0</c:v>
                </c:pt>
                <c:pt idx="97">
                  <c:v>84931.0</c:v>
                </c:pt>
                <c:pt idx="98">
                  <c:v>85957.0</c:v>
                </c:pt>
                <c:pt idx="99">
                  <c:v>85531.0</c:v>
                </c:pt>
                <c:pt idx="100">
                  <c:v>92191.0</c:v>
                </c:pt>
                <c:pt idx="101">
                  <c:v>84309.0</c:v>
                </c:pt>
                <c:pt idx="102">
                  <c:v>71696.0</c:v>
                </c:pt>
                <c:pt idx="103">
                  <c:v>74915.0</c:v>
                </c:pt>
                <c:pt idx="104">
                  <c:v>77875.0</c:v>
                </c:pt>
                <c:pt idx="105">
                  <c:v>82339.0</c:v>
                </c:pt>
                <c:pt idx="106">
                  <c:v>78891.0</c:v>
                </c:pt>
                <c:pt idx="107">
                  <c:v>63210.0</c:v>
                </c:pt>
                <c:pt idx="108">
                  <c:v>52608.0</c:v>
                </c:pt>
                <c:pt idx="109">
                  <c:v>64140.0</c:v>
                </c:pt>
                <c:pt idx="110">
                  <c:v>64125.0</c:v>
                </c:pt>
                <c:pt idx="111">
                  <c:v>65547.0</c:v>
                </c:pt>
                <c:pt idx="112">
                  <c:v>104744.0</c:v>
                </c:pt>
                <c:pt idx="113">
                  <c:v>85403.0</c:v>
                </c:pt>
                <c:pt idx="114">
                  <c:v>77386.0</c:v>
                </c:pt>
                <c:pt idx="115">
                  <c:v>92024.0</c:v>
                </c:pt>
                <c:pt idx="116">
                  <c:v>87080.0</c:v>
                </c:pt>
                <c:pt idx="117">
                  <c:v>85721.0</c:v>
                </c:pt>
                <c:pt idx="118">
                  <c:v>84898.0</c:v>
                </c:pt>
                <c:pt idx="119">
                  <c:v>64599.0</c:v>
                </c:pt>
                <c:pt idx="120">
                  <c:v>58423.0</c:v>
                </c:pt>
                <c:pt idx="121">
                  <c:v>58230.0</c:v>
                </c:pt>
                <c:pt idx="122">
                  <c:v>70040.0</c:v>
                </c:pt>
                <c:pt idx="123">
                  <c:v>71086.0</c:v>
                </c:pt>
                <c:pt idx="124">
                  <c:v>70964.0</c:v>
                </c:pt>
                <c:pt idx="125">
                  <c:v>86282.0</c:v>
                </c:pt>
                <c:pt idx="126">
                  <c:v>65934.0</c:v>
                </c:pt>
                <c:pt idx="127">
                  <c:v>89701.0</c:v>
                </c:pt>
                <c:pt idx="128">
                  <c:v>92645.0</c:v>
                </c:pt>
                <c:pt idx="129">
                  <c:v>96200.0</c:v>
                </c:pt>
                <c:pt idx="130">
                  <c:v>78880.0</c:v>
                </c:pt>
                <c:pt idx="131">
                  <c:v>55241.0</c:v>
                </c:pt>
                <c:pt idx="132">
                  <c:v>67510.0</c:v>
                </c:pt>
                <c:pt idx="133">
                  <c:v>52208.0</c:v>
                </c:pt>
                <c:pt idx="134">
                  <c:v>84745.0</c:v>
                </c:pt>
                <c:pt idx="135">
                  <c:v>90136.0</c:v>
                </c:pt>
                <c:pt idx="136">
                  <c:v>104380.0</c:v>
                </c:pt>
                <c:pt idx="137">
                  <c:v>85381.0</c:v>
                </c:pt>
                <c:pt idx="138">
                  <c:v>66991.0</c:v>
                </c:pt>
                <c:pt idx="139">
                  <c:v>96691.0</c:v>
                </c:pt>
                <c:pt idx="140">
                  <c:v>84808.0</c:v>
                </c:pt>
                <c:pt idx="141">
                  <c:v>64476.0</c:v>
                </c:pt>
                <c:pt idx="142">
                  <c:v>86182.0</c:v>
                </c:pt>
                <c:pt idx="143">
                  <c:v>69109.0</c:v>
                </c:pt>
                <c:pt idx="144">
                  <c:v>81976.0</c:v>
                </c:pt>
                <c:pt idx="145">
                  <c:v>73115.0</c:v>
                </c:pt>
                <c:pt idx="146">
                  <c:v>90448.0</c:v>
                </c:pt>
                <c:pt idx="147">
                  <c:v>85699.0</c:v>
                </c:pt>
                <c:pt idx="148">
                  <c:v>81431.0</c:v>
                </c:pt>
                <c:pt idx="149">
                  <c:v>83340.0</c:v>
                </c:pt>
                <c:pt idx="150">
                  <c:v>81111.0</c:v>
                </c:pt>
                <c:pt idx="151">
                  <c:v>79618.0</c:v>
                </c:pt>
                <c:pt idx="152">
                  <c:v>83346.0</c:v>
                </c:pt>
                <c:pt idx="153">
                  <c:v>80689.0</c:v>
                </c:pt>
                <c:pt idx="154">
                  <c:v>71258.0</c:v>
                </c:pt>
                <c:pt idx="155">
                  <c:v>65826.0</c:v>
                </c:pt>
                <c:pt idx="156">
                  <c:v>61394.0</c:v>
                </c:pt>
                <c:pt idx="157">
                  <c:v>63083.0</c:v>
                </c:pt>
                <c:pt idx="158">
                  <c:v>83900.0</c:v>
                </c:pt>
                <c:pt idx="159">
                  <c:v>78671.0</c:v>
                </c:pt>
                <c:pt idx="160">
                  <c:v>75973.0</c:v>
                </c:pt>
                <c:pt idx="161">
                  <c:v>78652.0</c:v>
                </c:pt>
                <c:pt idx="162">
                  <c:v>71501.0</c:v>
                </c:pt>
                <c:pt idx="163">
                  <c:v>74289.0</c:v>
                </c:pt>
                <c:pt idx="164">
                  <c:v>69554.0</c:v>
                </c:pt>
                <c:pt idx="165">
                  <c:v>75558.0</c:v>
                </c:pt>
                <c:pt idx="166">
                  <c:v>65948.0</c:v>
                </c:pt>
                <c:pt idx="167">
                  <c:v>56286.0</c:v>
                </c:pt>
                <c:pt idx="168">
                  <c:v>66957.0</c:v>
                </c:pt>
                <c:pt idx="169">
                  <c:v>64667.0</c:v>
                </c:pt>
                <c:pt idx="170">
                  <c:v>93822.0</c:v>
                </c:pt>
                <c:pt idx="171">
                  <c:v>106257.0</c:v>
                </c:pt>
                <c:pt idx="172">
                  <c:v>92552.0</c:v>
                </c:pt>
                <c:pt idx="173">
                  <c:v>100481.0</c:v>
                </c:pt>
                <c:pt idx="174">
                  <c:v>93260.0</c:v>
                </c:pt>
                <c:pt idx="175">
                  <c:v>104351.0</c:v>
                </c:pt>
                <c:pt idx="176">
                  <c:v>90183.0</c:v>
                </c:pt>
                <c:pt idx="177">
                  <c:v>107463.0</c:v>
                </c:pt>
                <c:pt idx="178">
                  <c:v>92889.0</c:v>
                </c:pt>
                <c:pt idx="179">
                  <c:v>89156.0</c:v>
                </c:pt>
                <c:pt idx="180">
                  <c:v>68874.0</c:v>
                </c:pt>
                <c:pt idx="181">
                  <c:v>73854.0</c:v>
                </c:pt>
                <c:pt idx="182">
                  <c:v>84696.0</c:v>
                </c:pt>
                <c:pt idx="183">
                  <c:v>85533.0</c:v>
                </c:pt>
                <c:pt idx="184">
                  <c:v>92723.0</c:v>
                </c:pt>
                <c:pt idx="185">
                  <c:v>78932.0</c:v>
                </c:pt>
                <c:pt idx="186">
                  <c:v>76204.0</c:v>
                </c:pt>
                <c:pt idx="187">
                  <c:v>80880.0</c:v>
                </c:pt>
                <c:pt idx="188">
                  <c:v>72359.0</c:v>
                </c:pt>
                <c:pt idx="189">
                  <c:v>74952.0</c:v>
                </c:pt>
                <c:pt idx="190">
                  <c:v>74991.0</c:v>
                </c:pt>
                <c:pt idx="191">
                  <c:v>71481.0</c:v>
                </c:pt>
                <c:pt idx="192">
                  <c:v>77324.0</c:v>
                </c:pt>
                <c:pt idx="193">
                  <c:v>79892.0</c:v>
                </c:pt>
                <c:pt idx="194">
                  <c:v>85948.0</c:v>
                </c:pt>
                <c:pt idx="195">
                  <c:v>82735.0</c:v>
                </c:pt>
                <c:pt idx="196">
                  <c:v>87867.0</c:v>
                </c:pt>
                <c:pt idx="197">
                  <c:v>83506.0</c:v>
                </c:pt>
                <c:pt idx="198">
                  <c:v>82958.0</c:v>
                </c:pt>
                <c:pt idx="199">
                  <c:v>69430.0</c:v>
                </c:pt>
              </c:numCache>
            </c:numRef>
          </c:val>
          <c:smooth val="0"/>
        </c:ser>
        <c:ser>
          <c:idx val="1"/>
          <c:order val="1"/>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meal'!$AY$6:$IP$6</c:f>
              <c:numCache>
                <c:formatCode>General</c:formatCode>
                <c:ptCount val="200"/>
                <c:pt idx="0">
                  <c:v>47753.0</c:v>
                </c:pt>
                <c:pt idx="1">
                  <c:v>40897.0</c:v>
                </c:pt>
                <c:pt idx="2">
                  <c:v>56322.0</c:v>
                </c:pt>
                <c:pt idx="3">
                  <c:v>55952.0</c:v>
                </c:pt>
                <c:pt idx="4">
                  <c:v>51138.0</c:v>
                </c:pt>
                <c:pt idx="5">
                  <c:v>44988.0</c:v>
                </c:pt>
                <c:pt idx="6">
                  <c:v>43622.0</c:v>
                </c:pt>
                <c:pt idx="7">
                  <c:v>45140.0</c:v>
                </c:pt>
                <c:pt idx="8">
                  <c:v>45657.0</c:v>
                </c:pt>
                <c:pt idx="9">
                  <c:v>52074.0</c:v>
                </c:pt>
                <c:pt idx="10">
                  <c:v>47161.0</c:v>
                </c:pt>
                <c:pt idx="11">
                  <c:v>38757.0</c:v>
                </c:pt>
                <c:pt idx="12">
                  <c:v>39849.0</c:v>
                </c:pt>
                <c:pt idx="13">
                  <c:v>36360.0</c:v>
                </c:pt>
                <c:pt idx="14">
                  <c:v>52829.0</c:v>
                </c:pt>
                <c:pt idx="15">
                  <c:v>54962.0</c:v>
                </c:pt>
                <c:pt idx="16">
                  <c:v>46924.0</c:v>
                </c:pt>
                <c:pt idx="17">
                  <c:v>48282.0</c:v>
                </c:pt>
                <c:pt idx="18">
                  <c:v>40567.0</c:v>
                </c:pt>
                <c:pt idx="19">
                  <c:v>44028.0</c:v>
                </c:pt>
                <c:pt idx="20">
                  <c:v>40997.0</c:v>
                </c:pt>
                <c:pt idx="21">
                  <c:v>46924.0</c:v>
                </c:pt>
                <c:pt idx="22">
                  <c:v>50057.0</c:v>
                </c:pt>
                <c:pt idx="23">
                  <c:v>38907.0</c:v>
                </c:pt>
                <c:pt idx="24">
                  <c:v>39861.0</c:v>
                </c:pt>
                <c:pt idx="25">
                  <c:v>34454.0</c:v>
                </c:pt>
                <c:pt idx="26">
                  <c:v>49028.0</c:v>
                </c:pt>
                <c:pt idx="27">
                  <c:v>55110.0</c:v>
                </c:pt>
                <c:pt idx="28">
                  <c:v>52432.0</c:v>
                </c:pt>
                <c:pt idx="29">
                  <c:v>52764.0</c:v>
                </c:pt>
                <c:pt idx="30">
                  <c:v>46357.0</c:v>
                </c:pt>
                <c:pt idx="31">
                  <c:v>52646.0</c:v>
                </c:pt>
                <c:pt idx="32">
                  <c:v>41387.0</c:v>
                </c:pt>
                <c:pt idx="33">
                  <c:v>50621.0</c:v>
                </c:pt>
                <c:pt idx="34">
                  <c:v>49153.0</c:v>
                </c:pt>
                <c:pt idx="35">
                  <c:v>42796.0</c:v>
                </c:pt>
                <c:pt idx="36">
                  <c:v>43999.0</c:v>
                </c:pt>
                <c:pt idx="37">
                  <c:v>39229.0</c:v>
                </c:pt>
                <c:pt idx="38">
                  <c:v>53914.0</c:v>
                </c:pt>
                <c:pt idx="39">
                  <c:v>50277.0</c:v>
                </c:pt>
                <c:pt idx="40">
                  <c:v>50101.0</c:v>
                </c:pt>
                <c:pt idx="41">
                  <c:v>54309.0</c:v>
                </c:pt>
                <c:pt idx="42">
                  <c:v>47050.0</c:v>
                </c:pt>
                <c:pt idx="43">
                  <c:v>54028.0</c:v>
                </c:pt>
                <c:pt idx="44">
                  <c:v>48699.0</c:v>
                </c:pt>
                <c:pt idx="45">
                  <c:v>51930.0</c:v>
                </c:pt>
                <c:pt idx="46">
                  <c:v>44190.0</c:v>
                </c:pt>
                <c:pt idx="47">
                  <c:v>38943.0</c:v>
                </c:pt>
                <c:pt idx="48">
                  <c:v>49345.0</c:v>
                </c:pt>
                <c:pt idx="49">
                  <c:v>43522.0</c:v>
                </c:pt>
                <c:pt idx="50">
                  <c:v>53677.0</c:v>
                </c:pt>
                <c:pt idx="51">
                  <c:v>69045.0</c:v>
                </c:pt>
                <c:pt idx="52">
                  <c:v>62653.0</c:v>
                </c:pt>
                <c:pt idx="53">
                  <c:v>68507.0</c:v>
                </c:pt>
                <c:pt idx="54">
                  <c:v>63377.0</c:v>
                </c:pt>
                <c:pt idx="55">
                  <c:v>62257.0</c:v>
                </c:pt>
                <c:pt idx="56">
                  <c:v>68927.0</c:v>
                </c:pt>
                <c:pt idx="57">
                  <c:v>66251.0</c:v>
                </c:pt>
                <c:pt idx="58">
                  <c:v>65594.0</c:v>
                </c:pt>
                <c:pt idx="59">
                  <c:v>65125.0</c:v>
                </c:pt>
                <c:pt idx="60">
                  <c:v>60796.0</c:v>
                </c:pt>
                <c:pt idx="61">
                  <c:v>58932.0</c:v>
                </c:pt>
                <c:pt idx="62">
                  <c:v>68234.0</c:v>
                </c:pt>
                <c:pt idx="63">
                  <c:v>73388.0</c:v>
                </c:pt>
                <c:pt idx="64">
                  <c:v>73009.0</c:v>
                </c:pt>
                <c:pt idx="65">
                  <c:v>67194.0</c:v>
                </c:pt>
                <c:pt idx="66">
                  <c:v>61490.0</c:v>
                </c:pt>
                <c:pt idx="67">
                  <c:v>59111.0</c:v>
                </c:pt>
                <c:pt idx="68">
                  <c:v>63276.0</c:v>
                </c:pt>
                <c:pt idx="69">
                  <c:v>54454.0</c:v>
                </c:pt>
                <c:pt idx="70">
                  <c:v>47940.0</c:v>
                </c:pt>
                <c:pt idx="71">
                  <c:v>43878.0</c:v>
                </c:pt>
                <c:pt idx="72">
                  <c:v>35999.0</c:v>
                </c:pt>
                <c:pt idx="73">
                  <c:v>40620.0</c:v>
                </c:pt>
                <c:pt idx="74">
                  <c:v>71773.0</c:v>
                </c:pt>
                <c:pt idx="75">
                  <c:v>69056.0</c:v>
                </c:pt>
                <c:pt idx="76">
                  <c:v>68036.0</c:v>
                </c:pt>
                <c:pt idx="77">
                  <c:v>65192.0</c:v>
                </c:pt>
                <c:pt idx="78">
                  <c:v>62223.0</c:v>
                </c:pt>
                <c:pt idx="79">
                  <c:v>68671.0</c:v>
                </c:pt>
                <c:pt idx="80">
                  <c:v>65489.0</c:v>
                </c:pt>
                <c:pt idx="81">
                  <c:v>72060.0</c:v>
                </c:pt>
                <c:pt idx="82">
                  <c:v>68647.0</c:v>
                </c:pt>
                <c:pt idx="83">
                  <c:v>69704.0</c:v>
                </c:pt>
                <c:pt idx="84">
                  <c:v>55939.0</c:v>
                </c:pt>
                <c:pt idx="85">
                  <c:v>61250.0</c:v>
                </c:pt>
                <c:pt idx="86">
                  <c:v>79918.0</c:v>
                </c:pt>
                <c:pt idx="87">
                  <c:v>74292.0</c:v>
                </c:pt>
                <c:pt idx="88">
                  <c:v>72247.0</c:v>
                </c:pt>
                <c:pt idx="89">
                  <c:v>77096.0</c:v>
                </c:pt>
                <c:pt idx="90">
                  <c:v>72733.0</c:v>
                </c:pt>
                <c:pt idx="91">
                  <c:v>73020.0</c:v>
                </c:pt>
                <c:pt idx="92">
                  <c:v>71973.0</c:v>
                </c:pt>
                <c:pt idx="93">
                  <c:v>69316.0</c:v>
                </c:pt>
                <c:pt idx="94">
                  <c:v>66556.0</c:v>
                </c:pt>
                <c:pt idx="95">
                  <c:v>58234.0</c:v>
                </c:pt>
                <c:pt idx="96">
                  <c:v>43250.0</c:v>
                </c:pt>
                <c:pt idx="97">
                  <c:v>66763.0</c:v>
                </c:pt>
                <c:pt idx="98">
                  <c:v>67581.0</c:v>
                </c:pt>
                <c:pt idx="99">
                  <c:v>67106.0</c:v>
                </c:pt>
                <c:pt idx="100">
                  <c:v>72523.0</c:v>
                </c:pt>
                <c:pt idx="101">
                  <c:v>66370.0</c:v>
                </c:pt>
                <c:pt idx="102">
                  <c:v>56053.0</c:v>
                </c:pt>
                <c:pt idx="103">
                  <c:v>58784.0</c:v>
                </c:pt>
                <c:pt idx="104">
                  <c:v>60792.0</c:v>
                </c:pt>
                <c:pt idx="105">
                  <c:v>65011.0</c:v>
                </c:pt>
                <c:pt idx="106">
                  <c:v>62148.0</c:v>
                </c:pt>
                <c:pt idx="107">
                  <c:v>49572.0</c:v>
                </c:pt>
                <c:pt idx="108">
                  <c:v>40985.0</c:v>
                </c:pt>
                <c:pt idx="109">
                  <c:v>50135.0</c:v>
                </c:pt>
                <c:pt idx="110">
                  <c:v>49068.0</c:v>
                </c:pt>
                <c:pt idx="111">
                  <c:v>51066.0</c:v>
                </c:pt>
                <c:pt idx="112">
                  <c:v>81676.0</c:v>
                </c:pt>
                <c:pt idx="113">
                  <c:v>66445.0</c:v>
                </c:pt>
                <c:pt idx="114">
                  <c:v>60531.0</c:v>
                </c:pt>
                <c:pt idx="115">
                  <c:v>71799.0</c:v>
                </c:pt>
                <c:pt idx="116">
                  <c:v>68095.0</c:v>
                </c:pt>
                <c:pt idx="117">
                  <c:v>65260.0</c:v>
                </c:pt>
                <c:pt idx="118">
                  <c:v>65879.0</c:v>
                </c:pt>
                <c:pt idx="119">
                  <c:v>50581.0</c:v>
                </c:pt>
                <c:pt idx="120">
                  <c:v>45587.0</c:v>
                </c:pt>
                <c:pt idx="121">
                  <c:v>46186.0</c:v>
                </c:pt>
                <c:pt idx="122">
                  <c:v>54965.0</c:v>
                </c:pt>
                <c:pt idx="123">
                  <c:v>55438.0</c:v>
                </c:pt>
                <c:pt idx="124">
                  <c:v>54990.0</c:v>
                </c:pt>
                <c:pt idx="125">
                  <c:v>67776.0</c:v>
                </c:pt>
                <c:pt idx="126">
                  <c:v>51574.0</c:v>
                </c:pt>
                <c:pt idx="127">
                  <c:v>68831.0</c:v>
                </c:pt>
                <c:pt idx="128">
                  <c:v>72901.0</c:v>
                </c:pt>
                <c:pt idx="129">
                  <c:v>74896.0</c:v>
                </c:pt>
                <c:pt idx="130">
                  <c:v>60760.0</c:v>
                </c:pt>
                <c:pt idx="131">
                  <c:v>42305.0</c:v>
                </c:pt>
                <c:pt idx="132">
                  <c:v>51847.0</c:v>
                </c:pt>
                <c:pt idx="133">
                  <c:v>34227.0</c:v>
                </c:pt>
                <c:pt idx="134">
                  <c:v>65389.0</c:v>
                </c:pt>
                <c:pt idx="135">
                  <c:v>69646.0</c:v>
                </c:pt>
                <c:pt idx="136">
                  <c:v>80073.0</c:v>
                </c:pt>
                <c:pt idx="137">
                  <c:v>67518.0</c:v>
                </c:pt>
                <c:pt idx="138">
                  <c:v>51842.0</c:v>
                </c:pt>
                <c:pt idx="139">
                  <c:v>74613.0</c:v>
                </c:pt>
                <c:pt idx="140">
                  <c:v>65994.0</c:v>
                </c:pt>
                <c:pt idx="141">
                  <c:v>49229.0</c:v>
                </c:pt>
                <c:pt idx="142">
                  <c:v>68032.0</c:v>
                </c:pt>
                <c:pt idx="143">
                  <c:v>53405.0</c:v>
                </c:pt>
                <c:pt idx="144">
                  <c:v>63304.0</c:v>
                </c:pt>
                <c:pt idx="145">
                  <c:v>56386.0</c:v>
                </c:pt>
                <c:pt idx="146">
                  <c:v>69246.0</c:v>
                </c:pt>
                <c:pt idx="147">
                  <c:v>66206.0</c:v>
                </c:pt>
                <c:pt idx="148">
                  <c:v>61845.0</c:v>
                </c:pt>
                <c:pt idx="149">
                  <c:v>63841.0</c:v>
                </c:pt>
                <c:pt idx="150">
                  <c:v>61756.0</c:v>
                </c:pt>
                <c:pt idx="151">
                  <c:v>61396.0</c:v>
                </c:pt>
                <c:pt idx="152">
                  <c:v>65429.0</c:v>
                </c:pt>
                <c:pt idx="153">
                  <c:v>61662.0</c:v>
                </c:pt>
                <c:pt idx="154">
                  <c:v>54705.0</c:v>
                </c:pt>
                <c:pt idx="155">
                  <c:v>50964.0</c:v>
                </c:pt>
                <c:pt idx="156">
                  <c:v>46317.0</c:v>
                </c:pt>
                <c:pt idx="157">
                  <c:v>49755.0</c:v>
                </c:pt>
                <c:pt idx="158">
                  <c:v>63912.0</c:v>
                </c:pt>
                <c:pt idx="159">
                  <c:v>60420.0</c:v>
                </c:pt>
                <c:pt idx="160">
                  <c:v>58172.0</c:v>
                </c:pt>
                <c:pt idx="161">
                  <c:v>59856.0</c:v>
                </c:pt>
                <c:pt idx="162">
                  <c:v>54656.0</c:v>
                </c:pt>
                <c:pt idx="163">
                  <c:v>56756.0</c:v>
                </c:pt>
                <c:pt idx="164">
                  <c:v>53401.0</c:v>
                </c:pt>
                <c:pt idx="165">
                  <c:v>57889.0</c:v>
                </c:pt>
                <c:pt idx="166">
                  <c:v>51155.0</c:v>
                </c:pt>
                <c:pt idx="167">
                  <c:v>43113.0</c:v>
                </c:pt>
                <c:pt idx="168">
                  <c:v>51392.0</c:v>
                </c:pt>
                <c:pt idx="169">
                  <c:v>50785.0</c:v>
                </c:pt>
                <c:pt idx="170">
                  <c:v>74242.0</c:v>
                </c:pt>
                <c:pt idx="171">
                  <c:v>82783.0</c:v>
                </c:pt>
                <c:pt idx="172">
                  <c:v>70548.0</c:v>
                </c:pt>
                <c:pt idx="173">
                  <c:v>76855.0</c:v>
                </c:pt>
                <c:pt idx="174">
                  <c:v>71053.0</c:v>
                </c:pt>
                <c:pt idx="175">
                  <c:v>81127.0</c:v>
                </c:pt>
                <c:pt idx="176">
                  <c:v>69444.0</c:v>
                </c:pt>
                <c:pt idx="177">
                  <c:v>82840.0</c:v>
                </c:pt>
                <c:pt idx="178">
                  <c:v>71795.0</c:v>
                </c:pt>
                <c:pt idx="179">
                  <c:v>69153.0</c:v>
                </c:pt>
                <c:pt idx="180">
                  <c:v>51680.0</c:v>
                </c:pt>
                <c:pt idx="181">
                  <c:v>57491.0</c:v>
                </c:pt>
                <c:pt idx="182">
                  <c:v>66599.0</c:v>
                </c:pt>
                <c:pt idx="183">
                  <c:v>65894.0</c:v>
                </c:pt>
                <c:pt idx="184">
                  <c:v>71860.0</c:v>
                </c:pt>
                <c:pt idx="185">
                  <c:v>61172.0</c:v>
                </c:pt>
                <c:pt idx="186">
                  <c:v>57915.0</c:v>
                </c:pt>
                <c:pt idx="187">
                  <c:v>62349.0</c:v>
                </c:pt>
                <c:pt idx="188">
                  <c:v>55192.0</c:v>
                </c:pt>
                <c:pt idx="189">
                  <c:v>57061.0</c:v>
                </c:pt>
                <c:pt idx="190">
                  <c:v>57397.0</c:v>
                </c:pt>
                <c:pt idx="191">
                  <c:v>54948.0</c:v>
                </c:pt>
                <c:pt idx="192">
                  <c:v>60326.0</c:v>
                </c:pt>
                <c:pt idx="193">
                  <c:v>62167.0</c:v>
                </c:pt>
                <c:pt idx="194">
                  <c:v>65933.0</c:v>
                </c:pt>
                <c:pt idx="195">
                  <c:v>62763.0</c:v>
                </c:pt>
                <c:pt idx="196">
                  <c:v>66751.0</c:v>
                </c:pt>
                <c:pt idx="197">
                  <c:v>63607.0</c:v>
                </c:pt>
                <c:pt idx="198">
                  <c:v>63165.0</c:v>
                </c:pt>
                <c:pt idx="199">
                  <c:v>53092.0</c:v>
                </c:pt>
              </c:numCache>
            </c:numRef>
          </c:val>
          <c:smooth val="0"/>
        </c:ser>
        <c:dLbls>
          <c:showLegendKey val="0"/>
          <c:showVal val="0"/>
          <c:showCatName val="0"/>
          <c:showSerName val="0"/>
          <c:showPercent val="0"/>
          <c:showBubbleSize val="0"/>
        </c:dLbls>
        <c:marker val="1"/>
        <c:smooth val="0"/>
        <c:axId val="2129220520"/>
        <c:axId val="2129223496"/>
      </c:lineChart>
      <c:dateAx>
        <c:axId val="2129220520"/>
        <c:scaling>
          <c:orientation val="minMax"/>
        </c:scaling>
        <c:delete val="0"/>
        <c:axPos val="b"/>
        <c:numFmt formatCode="mmm\-yy" sourceLinked="1"/>
        <c:majorTickMark val="out"/>
        <c:minorTickMark val="none"/>
        <c:tickLblPos val="nextTo"/>
        <c:crossAx val="2129223496"/>
        <c:crosses val="autoZero"/>
        <c:auto val="1"/>
        <c:lblOffset val="100"/>
        <c:baseTimeUnit val="months"/>
      </c:dateAx>
      <c:valAx>
        <c:axId val="2129223496"/>
        <c:scaling>
          <c:orientation val="minMax"/>
        </c:scaling>
        <c:delete val="0"/>
        <c:axPos val="l"/>
        <c:majorGridlines/>
        <c:numFmt formatCode="General" sourceLinked="1"/>
        <c:majorTickMark val="out"/>
        <c:minorTickMark val="none"/>
        <c:tickLblPos val="nextTo"/>
        <c:crossAx val="212922052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meal'!$DZ$5:$IP$5</c:f>
              <c:numCache>
                <c:formatCode>General</c:formatCode>
                <c:ptCount val="121"/>
                <c:pt idx="0">
                  <c:v>87943.0</c:v>
                </c:pt>
                <c:pt idx="1">
                  <c:v>82688.0</c:v>
                </c:pt>
                <c:pt idx="2">
                  <c:v>91443.0</c:v>
                </c:pt>
                <c:pt idx="3">
                  <c:v>86801.0</c:v>
                </c:pt>
                <c:pt idx="4">
                  <c:v>88394.0</c:v>
                </c:pt>
                <c:pt idx="5">
                  <c:v>69596.0</c:v>
                </c:pt>
                <c:pt idx="6">
                  <c:v>76515.0</c:v>
                </c:pt>
                <c:pt idx="7">
                  <c:v>99320.0</c:v>
                </c:pt>
                <c:pt idx="8">
                  <c:v>92400.0</c:v>
                </c:pt>
                <c:pt idx="9">
                  <c:v>89905.0</c:v>
                </c:pt>
                <c:pt idx="10">
                  <c:v>95965.0</c:v>
                </c:pt>
                <c:pt idx="11">
                  <c:v>91388.0</c:v>
                </c:pt>
                <c:pt idx="12">
                  <c:v>92689.0</c:v>
                </c:pt>
                <c:pt idx="13">
                  <c:v>90694.0</c:v>
                </c:pt>
                <c:pt idx="14">
                  <c:v>87843.0</c:v>
                </c:pt>
                <c:pt idx="15">
                  <c:v>84288.0</c:v>
                </c:pt>
                <c:pt idx="16">
                  <c:v>72621.0</c:v>
                </c:pt>
                <c:pt idx="17">
                  <c:v>55360.0</c:v>
                </c:pt>
                <c:pt idx="18">
                  <c:v>84931.0</c:v>
                </c:pt>
                <c:pt idx="19">
                  <c:v>85957.0</c:v>
                </c:pt>
                <c:pt idx="20">
                  <c:v>85531.0</c:v>
                </c:pt>
                <c:pt idx="21">
                  <c:v>92191.0</c:v>
                </c:pt>
                <c:pt idx="22">
                  <c:v>84309.0</c:v>
                </c:pt>
                <c:pt idx="23">
                  <c:v>71696.0</c:v>
                </c:pt>
                <c:pt idx="24">
                  <c:v>74915.0</c:v>
                </c:pt>
                <c:pt idx="25">
                  <c:v>77875.0</c:v>
                </c:pt>
                <c:pt idx="26">
                  <c:v>82339.0</c:v>
                </c:pt>
                <c:pt idx="27">
                  <c:v>78891.0</c:v>
                </c:pt>
                <c:pt idx="28">
                  <c:v>63210.0</c:v>
                </c:pt>
                <c:pt idx="29">
                  <c:v>52608.0</c:v>
                </c:pt>
                <c:pt idx="30">
                  <c:v>64140.0</c:v>
                </c:pt>
                <c:pt idx="31">
                  <c:v>64125.0</c:v>
                </c:pt>
                <c:pt idx="32">
                  <c:v>65547.0</c:v>
                </c:pt>
                <c:pt idx="33">
                  <c:v>104744.0</c:v>
                </c:pt>
                <c:pt idx="34">
                  <c:v>85403.0</c:v>
                </c:pt>
                <c:pt idx="35">
                  <c:v>77386.0</c:v>
                </c:pt>
                <c:pt idx="36">
                  <c:v>92024.0</c:v>
                </c:pt>
                <c:pt idx="37">
                  <c:v>87080.0</c:v>
                </c:pt>
                <c:pt idx="38">
                  <c:v>85721.0</c:v>
                </c:pt>
                <c:pt idx="39">
                  <c:v>84898.0</c:v>
                </c:pt>
                <c:pt idx="40">
                  <c:v>64599.0</c:v>
                </c:pt>
                <c:pt idx="41">
                  <c:v>58423.0</c:v>
                </c:pt>
                <c:pt idx="42">
                  <c:v>58230.0</c:v>
                </c:pt>
                <c:pt idx="43">
                  <c:v>70040.0</c:v>
                </c:pt>
                <c:pt idx="44">
                  <c:v>71086.0</c:v>
                </c:pt>
                <c:pt idx="45">
                  <c:v>70964.0</c:v>
                </c:pt>
                <c:pt idx="46">
                  <c:v>86282.0</c:v>
                </c:pt>
                <c:pt idx="47">
                  <c:v>65934.0</c:v>
                </c:pt>
                <c:pt idx="48">
                  <c:v>89701.0</c:v>
                </c:pt>
                <c:pt idx="49">
                  <c:v>92645.0</c:v>
                </c:pt>
                <c:pt idx="50">
                  <c:v>96200.0</c:v>
                </c:pt>
                <c:pt idx="51">
                  <c:v>78880.0</c:v>
                </c:pt>
                <c:pt idx="52">
                  <c:v>55241.0</c:v>
                </c:pt>
                <c:pt idx="53">
                  <c:v>67510.0</c:v>
                </c:pt>
                <c:pt idx="54">
                  <c:v>52208.0</c:v>
                </c:pt>
                <c:pt idx="55">
                  <c:v>84745.0</c:v>
                </c:pt>
                <c:pt idx="56">
                  <c:v>90136.0</c:v>
                </c:pt>
                <c:pt idx="57">
                  <c:v>104380.0</c:v>
                </c:pt>
                <c:pt idx="58">
                  <c:v>85381.0</c:v>
                </c:pt>
                <c:pt idx="59">
                  <c:v>66991.0</c:v>
                </c:pt>
                <c:pt idx="60">
                  <c:v>96691.0</c:v>
                </c:pt>
                <c:pt idx="61">
                  <c:v>84808.0</c:v>
                </c:pt>
                <c:pt idx="62">
                  <c:v>64476.0</c:v>
                </c:pt>
                <c:pt idx="63">
                  <c:v>86182.0</c:v>
                </c:pt>
                <c:pt idx="64">
                  <c:v>69109.0</c:v>
                </c:pt>
                <c:pt idx="65">
                  <c:v>81976.0</c:v>
                </c:pt>
                <c:pt idx="66">
                  <c:v>73115.0</c:v>
                </c:pt>
                <c:pt idx="67">
                  <c:v>90448.0</c:v>
                </c:pt>
                <c:pt idx="68">
                  <c:v>85699.0</c:v>
                </c:pt>
                <c:pt idx="69">
                  <c:v>81431.0</c:v>
                </c:pt>
                <c:pt idx="70">
                  <c:v>83340.0</c:v>
                </c:pt>
                <c:pt idx="71">
                  <c:v>81111.0</c:v>
                </c:pt>
                <c:pt idx="72">
                  <c:v>79618.0</c:v>
                </c:pt>
                <c:pt idx="73">
                  <c:v>83346.0</c:v>
                </c:pt>
                <c:pt idx="74">
                  <c:v>80689.0</c:v>
                </c:pt>
                <c:pt idx="75">
                  <c:v>71258.0</c:v>
                </c:pt>
                <c:pt idx="76">
                  <c:v>65826.0</c:v>
                </c:pt>
                <c:pt idx="77">
                  <c:v>61394.0</c:v>
                </c:pt>
                <c:pt idx="78">
                  <c:v>63083.0</c:v>
                </c:pt>
                <c:pt idx="79">
                  <c:v>83900.0</c:v>
                </c:pt>
                <c:pt idx="80">
                  <c:v>78671.0</c:v>
                </c:pt>
                <c:pt idx="81">
                  <c:v>75973.0</c:v>
                </c:pt>
                <c:pt idx="82">
                  <c:v>78652.0</c:v>
                </c:pt>
                <c:pt idx="83">
                  <c:v>71501.0</c:v>
                </c:pt>
                <c:pt idx="84">
                  <c:v>74289.0</c:v>
                </c:pt>
                <c:pt idx="85">
                  <c:v>69554.0</c:v>
                </c:pt>
                <c:pt idx="86">
                  <c:v>75558.0</c:v>
                </c:pt>
                <c:pt idx="87">
                  <c:v>65948.0</c:v>
                </c:pt>
                <c:pt idx="88">
                  <c:v>56286.0</c:v>
                </c:pt>
                <c:pt idx="89">
                  <c:v>66957.0</c:v>
                </c:pt>
                <c:pt idx="90">
                  <c:v>64667.0</c:v>
                </c:pt>
                <c:pt idx="91">
                  <c:v>93822.0</c:v>
                </c:pt>
                <c:pt idx="92">
                  <c:v>106257.0</c:v>
                </c:pt>
                <c:pt idx="93">
                  <c:v>92552.0</c:v>
                </c:pt>
                <c:pt idx="94">
                  <c:v>100481.0</c:v>
                </c:pt>
                <c:pt idx="95">
                  <c:v>93260.0</c:v>
                </c:pt>
                <c:pt idx="96">
                  <c:v>104351.0</c:v>
                </c:pt>
                <c:pt idx="97">
                  <c:v>90183.0</c:v>
                </c:pt>
                <c:pt idx="98">
                  <c:v>107463.0</c:v>
                </c:pt>
                <c:pt idx="99">
                  <c:v>92889.0</c:v>
                </c:pt>
                <c:pt idx="100">
                  <c:v>89156.0</c:v>
                </c:pt>
                <c:pt idx="101">
                  <c:v>68874.0</c:v>
                </c:pt>
                <c:pt idx="102">
                  <c:v>73854.0</c:v>
                </c:pt>
                <c:pt idx="103">
                  <c:v>84696.0</c:v>
                </c:pt>
                <c:pt idx="104">
                  <c:v>85533.0</c:v>
                </c:pt>
                <c:pt idx="105">
                  <c:v>92723.0</c:v>
                </c:pt>
                <c:pt idx="106">
                  <c:v>78932.0</c:v>
                </c:pt>
                <c:pt idx="107">
                  <c:v>76204.0</c:v>
                </c:pt>
                <c:pt idx="108">
                  <c:v>80880.0</c:v>
                </c:pt>
                <c:pt idx="109">
                  <c:v>72359.0</c:v>
                </c:pt>
                <c:pt idx="110">
                  <c:v>74952.0</c:v>
                </c:pt>
                <c:pt idx="111">
                  <c:v>74991.0</c:v>
                </c:pt>
                <c:pt idx="112">
                  <c:v>71481.0</c:v>
                </c:pt>
                <c:pt idx="113">
                  <c:v>77324.0</c:v>
                </c:pt>
                <c:pt idx="114">
                  <c:v>79892.0</c:v>
                </c:pt>
                <c:pt idx="115">
                  <c:v>85948.0</c:v>
                </c:pt>
                <c:pt idx="116">
                  <c:v>82735.0</c:v>
                </c:pt>
                <c:pt idx="117">
                  <c:v>87867.0</c:v>
                </c:pt>
                <c:pt idx="118">
                  <c:v>83506.0</c:v>
                </c:pt>
                <c:pt idx="119">
                  <c:v>82958.0</c:v>
                </c:pt>
                <c:pt idx="120">
                  <c:v>69430.0</c:v>
                </c:pt>
              </c:numCache>
            </c:numRef>
          </c:val>
          <c:smooth val="0"/>
        </c:ser>
        <c:ser>
          <c:idx val="1"/>
          <c:order val="1"/>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meal'!$DZ$6:$IP$6</c:f>
              <c:numCache>
                <c:formatCode>General</c:formatCode>
                <c:ptCount val="121"/>
                <c:pt idx="0">
                  <c:v>68671.0</c:v>
                </c:pt>
                <c:pt idx="1">
                  <c:v>65489.0</c:v>
                </c:pt>
                <c:pt idx="2">
                  <c:v>72060.0</c:v>
                </c:pt>
                <c:pt idx="3">
                  <c:v>68647.0</c:v>
                </c:pt>
                <c:pt idx="4">
                  <c:v>69704.0</c:v>
                </c:pt>
                <c:pt idx="5">
                  <c:v>55939.0</c:v>
                </c:pt>
                <c:pt idx="6">
                  <c:v>61250.0</c:v>
                </c:pt>
                <c:pt idx="7">
                  <c:v>79918.0</c:v>
                </c:pt>
                <c:pt idx="8">
                  <c:v>74292.0</c:v>
                </c:pt>
                <c:pt idx="9">
                  <c:v>72247.0</c:v>
                </c:pt>
                <c:pt idx="10">
                  <c:v>77096.0</c:v>
                </c:pt>
                <c:pt idx="11">
                  <c:v>72733.0</c:v>
                </c:pt>
                <c:pt idx="12">
                  <c:v>73020.0</c:v>
                </c:pt>
                <c:pt idx="13">
                  <c:v>71973.0</c:v>
                </c:pt>
                <c:pt idx="14">
                  <c:v>69316.0</c:v>
                </c:pt>
                <c:pt idx="15">
                  <c:v>66556.0</c:v>
                </c:pt>
                <c:pt idx="16">
                  <c:v>58234.0</c:v>
                </c:pt>
                <c:pt idx="17">
                  <c:v>43250.0</c:v>
                </c:pt>
                <c:pt idx="18">
                  <c:v>66763.0</c:v>
                </c:pt>
                <c:pt idx="19">
                  <c:v>67581.0</c:v>
                </c:pt>
                <c:pt idx="20">
                  <c:v>67106.0</c:v>
                </c:pt>
                <c:pt idx="21">
                  <c:v>72523.0</c:v>
                </c:pt>
                <c:pt idx="22">
                  <c:v>66370.0</c:v>
                </c:pt>
                <c:pt idx="23">
                  <c:v>56053.0</c:v>
                </c:pt>
                <c:pt idx="24">
                  <c:v>58784.0</c:v>
                </c:pt>
                <c:pt idx="25">
                  <c:v>60792.0</c:v>
                </c:pt>
                <c:pt idx="26">
                  <c:v>65011.0</c:v>
                </c:pt>
                <c:pt idx="27">
                  <c:v>62148.0</c:v>
                </c:pt>
                <c:pt idx="28">
                  <c:v>49572.0</c:v>
                </c:pt>
                <c:pt idx="29">
                  <c:v>40985.0</c:v>
                </c:pt>
                <c:pt idx="30">
                  <c:v>50135.0</c:v>
                </c:pt>
                <c:pt idx="31">
                  <c:v>49068.0</c:v>
                </c:pt>
                <c:pt idx="32">
                  <c:v>51066.0</c:v>
                </c:pt>
                <c:pt idx="33">
                  <c:v>81676.0</c:v>
                </c:pt>
                <c:pt idx="34">
                  <c:v>66445.0</c:v>
                </c:pt>
                <c:pt idx="35">
                  <c:v>60531.0</c:v>
                </c:pt>
                <c:pt idx="36">
                  <c:v>71799.0</c:v>
                </c:pt>
                <c:pt idx="37">
                  <c:v>68095.0</c:v>
                </c:pt>
                <c:pt idx="38">
                  <c:v>65260.0</c:v>
                </c:pt>
                <c:pt idx="39">
                  <c:v>65879.0</c:v>
                </c:pt>
                <c:pt idx="40">
                  <c:v>50581.0</c:v>
                </c:pt>
                <c:pt idx="41">
                  <c:v>45587.0</c:v>
                </c:pt>
                <c:pt idx="42">
                  <c:v>46186.0</c:v>
                </c:pt>
                <c:pt idx="43">
                  <c:v>54965.0</c:v>
                </c:pt>
                <c:pt idx="44">
                  <c:v>55438.0</c:v>
                </c:pt>
                <c:pt idx="45">
                  <c:v>54990.0</c:v>
                </c:pt>
                <c:pt idx="46">
                  <c:v>67776.0</c:v>
                </c:pt>
                <c:pt idx="47">
                  <c:v>51574.0</c:v>
                </c:pt>
                <c:pt idx="48">
                  <c:v>68831.0</c:v>
                </c:pt>
                <c:pt idx="49">
                  <c:v>72901.0</c:v>
                </c:pt>
                <c:pt idx="50">
                  <c:v>74896.0</c:v>
                </c:pt>
                <c:pt idx="51">
                  <c:v>60760.0</c:v>
                </c:pt>
                <c:pt idx="52">
                  <c:v>42305.0</c:v>
                </c:pt>
                <c:pt idx="53">
                  <c:v>51847.0</c:v>
                </c:pt>
                <c:pt idx="54">
                  <c:v>34227.0</c:v>
                </c:pt>
                <c:pt idx="55">
                  <c:v>65389.0</c:v>
                </c:pt>
                <c:pt idx="56">
                  <c:v>69646.0</c:v>
                </c:pt>
                <c:pt idx="57">
                  <c:v>80073.0</c:v>
                </c:pt>
                <c:pt idx="58">
                  <c:v>67518.0</c:v>
                </c:pt>
                <c:pt idx="59">
                  <c:v>51842.0</c:v>
                </c:pt>
                <c:pt idx="60">
                  <c:v>74613.0</c:v>
                </c:pt>
                <c:pt idx="61">
                  <c:v>65994.0</c:v>
                </c:pt>
                <c:pt idx="62">
                  <c:v>49229.0</c:v>
                </c:pt>
                <c:pt idx="63">
                  <c:v>68032.0</c:v>
                </c:pt>
                <c:pt idx="64">
                  <c:v>53405.0</c:v>
                </c:pt>
                <c:pt idx="65">
                  <c:v>63304.0</c:v>
                </c:pt>
                <c:pt idx="66">
                  <c:v>56386.0</c:v>
                </c:pt>
                <c:pt idx="67">
                  <c:v>69246.0</c:v>
                </c:pt>
                <c:pt idx="68">
                  <c:v>66206.0</c:v>
                </c:pt>
                <c:pt idx="69">
                  <c:v>61845.0</c:v>
                </c:pt>
                <c:pt idx="70">
                  <c:v>63841.0</c:v>
                </c:pt>
                <c:pt idx="71">
                  <c:v>61756.0</c:v>
                </c:pt>
                <c:pt idx="72">
                  <c:v>61396.0</c:v>
                </c:pt>
                <c:pt idx="73">
                  <c:v>65429.0</c:v>
                </c:pt>
                <c:pt idx="74">
                  <c:v>61662.0</c:v>
                </c:pt>
                <c:pt idx="75">
                  <c:v>54705.0</c:v>
                </c:pt>
                <c:pt idx="76">
                  <c:v>50964.0</c:v>
                </c:pt>
                <c:pt idx="77">
                  <c:v>46317.0</c:v>
                </c:pt>
                <c:pt idx="78">
                  <c:v>49755.0</c:v>
                </c:pt>
                <c:pt idx="79">
                  <c:v>63912.0</c:v>
                </c:pt>
                <c:pt idx="80">
                  <c:v>60420.0</c:v>
                </c:pt>
                <c:pt idx="81">
                  <c:v>58172.0</c:v>
                </c:pt>
                <c:pt idx="82">
                  <c:v>59856.0</c:v>
                </c:pt>
                <c:pt idx="83">
                  <c:v>54656.0</c:v>
                </c:pt>
                <c:pt idx="84">
                  <c:v>56756.0</c:v>
                </c:pt>
                <c:pt idx="85">
                  <c:v>53401.0</c:v>
                </c:pt>
                <c:pt idx="86">
                  <c:v>57889.0</c:v>
                </c:pt>
                <c:pt idx="87">
                  <c:v>51155.0</c:v>
                </c:pt>
                <c:pt idx="88">
                  <c:v>43113.0</c:v>
                </c:pt>
                <c:pt idx="89">
                  <c:v>51392.0</c:v>
                </c:pt>
                <c:pt idx="90">
                  <c:v>50785.0</c:v>
                </c:pt>
                <c:pt idx="91">
                  <c:v>74242.0</c:v>
                </c:pt>
                <c:pt idx="92">
                  <c:v>82783.0</c:v>
                </c:pt>
                <c:pt idx="93">
                  <c:v>70548.0</c:v>
                </c:pt>
                <c:pt idx="94">
                  <c:v>76855.0</c:v>
                </c:pt>
                <c:pt idx="95">
                  <c:v>71053.0</c:v>
                </c:pt>
                <c:pt idx="96">
                  <c:v>81127.0</c:v>
                </c:pt>
                <c:pt idx="97">
                  <c:v>69444.0</c:v>
                </c:pt>
                <c:pt idx="98">
                  <c:v>82840.0</c:v>
                </c:pt>
                <c:pt idx="99">
                  <c:v>71795.0</c:v>
                </c:pt>
                <c:pt idx="100">
                  <c:v>69153.0</c:v>
                </c:pt>
                <c:pt idx="101">
                  <c:v>51680.0</c:v>
                </c:pt>
                <c:pt idx="102">
                  <c:v>57491.0</c:v>
                </c:pt>
                <c:pt idx="103">
                  <c:v>66599.0</c:v>
                </c:pt>
                <c:pt idx="104">
                  <c:v>65894.0</c:v>
                </c:pt>
                <c:pt idx="105">
                  <c:v>71860.0</c:v>
                </c:pt>
                <c:pt idx="106">
                  <c:v>61172.0</c:v>
                </c:pt>
                <c:pt idx="107">
                  <c:v>57915.0</c:v>
                </c:pt>
                <c:pt idx="108">
                  <c:v>62349.0</c:v>
                </c:pt>
                <c:pt idx="109">
                  <c:v>55192.0</c:v>
                </c:pt>
                <c:pt idx="110">
                  <c:v>57061.0</c:v>
                </c:pt>
                <c:pt idx="111">
                  <c:v>57397.0</c:v>
                </c:pt>
                <c:pt idx="112">
                  <c:v>54948.0</c:v>
                </c:pt>
                <c:pt idx="113">
                  <c:v>60326.0</c:v>
                </c:pt>
                <c:pt idx="114">
                  <c:v>62167.0</c:v>
                </c:pt>
                <c:pt idx="115">
                  <c:v>65933.0</c:v>
                </c:pt>
                <c:pt idx="116">
                  <c:v>62763.0</c:v>
                </c:pt>
                <c:pt idx="117">
                  <c:v>66751.0</c:v>
                </c:pt>
                <c:pt idx="118">
                  <c:v>63607.0</c:v>
                </c:pt>
                <c:pt idx="119">
                  <c:v>63165.0</c:v>
                </c:pt>
                <c:pt idx="120">
                  <c:v>53092.0</c:v>
                </c:pt>
              </c:numCache>
            </c:numRef>
          </c:val>
          <c:smooth val="0"/>
        </c:ser>
        <c:dLbls>
          <c:showLegendKey val="0"/>
          <c:showVal val="0"/>
          <c:showCatName val="0"/>
          <c:showSerName val="0"/>
          <c:showPercent val="0"/>
          <c:showBubbleSize val="0"/>
        </c:dLbls>
        <c:marker val="1"/>
        <c:smooth val="0"/>
        <c:axId val="2081048328"/>
        <c:axId val="2081051304"/>
      </c:lineChart>
      <c:dateAx>
        <c:axId val="2081048328"/>
        <c:scaling>
          <c:orientation val="minMax"/>
        </c:scaling>
        <c:delete val="0"/>
        <c:axPos val="b"/>
        <c:numFmt formatCode="mmm\-yy" sourceLinked="1"/>
        <c:majorTickMark val="out"/>
        <c:minorTickMark val="none"/>
        <c:tickLblPos val="nextTo"/>
        <c:crossAx val="2081051304"/>
        <c:crosses val="autoZero"/>
        <c:auto val="1"/>
        <c:lblOffset val="100"/>
        <c:baseTimeUnit val="months"/>
      </c:dateAx>
      <c:valAx>
        <c:axId val="2081051304"/>
        <c:scaling>
          <c:orientation val="minMax"/>
        </c:scaling>
        <c:delete val="0"/>
        <c:axPos val="l"/>
        <c:majorGridlines/>
        <c:numFmt formatCode="General" sourceLinked="1"/>
        <c:majorTickMark val="out"/>
        <c:minorTickMark val="none"/>
        <c:tickLblPos val="nextTo"/>
        <c:crossAx val="20810483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238</xdr:col>
      <xdr:colOff>6350</xdr:colOff>
      <xdr:row>8</xdr:row>
      <xdr:rowOff>101600</xdr:rowOff>
    </xdr:from>
    <xdr:to>
      <xdr:col>244</xdr:col>
      <xdr:colOff>539750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230</xdr:col>
      <xdr:colOff>215900</xdr:colOff>
      <xdr:row>4</xdr:row>
      <xdr:rowOff>165100</xdr:rowOff>
    </xdr:from>
    <xdr:to>
      <xdr:col>243</xdr:col>
      <xdr:colOff>406400</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228</xdr:col>
      <xdr:colOff>304800</xdr:colOff>
      <xdr:row>1</xdr:row>
      <xdr:rowOff>25400</xdr:rowOff>
    </xdr:from>
    <xdr:to>
      <xdr:col>247</xdr:col>
      <xdr:colOff>25400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sheetData sheetId="4"/>
      <sheetData sheetId="5"/>
      <sheetData sheetId="6"/>
      <sheetData sheetId="7"/>
      <sheetData sheetId="8"/>
      <sheetData sheetId="9"/>
      <sheetData sheetId="10"/>
      <sheetData sheetId="11"/>
      <sheetData sheetId="12"/>
      <sheetData sheetId="13"/>
      <sheetData sheetId="14"/>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sheetData sheetId="19"/>
      <sheetData sheetId="20"/>
      <sheetData sheetId="21"/>
      <sheetData sheetId="22"/>
      <sheetData sheetId="23"/>
      <sheetData sheetId="24"/>
      <sheetData sheetId="25"/>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refreshError="1"/>
      <sheetData sheetId="1">
        <row r="107">
          <cell r="C107">
            <v>1.56424581005587</v>
          </cell>
          <cell r="R107">
            <v>2.86534513728509</v>
          </cell>
        </row>
        <row r="108">
          <cell r="C108">
            <v>1.7037037037037037</v>
          </cell>
        </row>
        <row r="111">
          <cell r="R111">
            <v>2.5843828938923812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31" customWidth="1"/>
    <col min="2" max="2" width="31.33203125" style="32" customWidth="1"/>
    <col min="3" max="3" width="20.5" style="31" customWidth="1"/>
    <col min="4" max="6" width="13.33203125" style="31" customWidth="1"/>
    <col min="7" max="7" width="22.83203125" style="31" bestFit="1" customWidth="1"/>
    <col min="8" max="8" width="23.5" style="31" bestFit="1" customWidth="1"/>
    <col min="9" max="9" width="20" style="31" bestFit="1" customWidth="1"/>
    <col min="10" max="10" width="20.5" style="31" bestFit="1" customWidth="1"/>
    <col min="11" max="11" width="16.5" style="31" bestFit="1" customWidth="1"/>
    <col min="12" max="12" width="13.5" style="31" bestFit="1" customWidth="1"/>
    <col min="13" max="13" width="31.1640625" style="31" bestFit="1" customWidth="1"/>
    <col min="14" max="14" width="21.5" style="31" customWidth="1"/>
    <col min="15" max="15" width="15.33203125" style="31" customWidth="1"/>
    <col min="16" max="16" width="9.6640625" style="31" customWidth="1"/>
    <col min="17" max="17" width="8.1640625" style="31" customWidth="1"/>
    <col min="18" max="18" width="8.83203125" style="31" customWidth="1"/>
    <col min="19" max="19" width="9" style="31" customWidth="1"/>
    <col min="20" max="20" width="9.5" style="31" customWidth="1"/>
    <col min="21" max="21" width="8.5" style="31" bestFit="1" customWidth="1"/>
    <col min="22" max="22" width="12" style="31" customWidth="1"/>
    <col min="23" max="23" width="6.6640625" style="31" customWidth="1"/>
    <col min="24" max="24" width="5.83203125" style="31" customWidth="1"/>
    <col min="25" max="25" width="8.5" style="31" customWidth="1"/>
    <col min="26" max="26" width="8.6640625" style="31" customWidth="1"/>
    <col min="27" max="27" width="8" style="31" bestFit="1" customWidth="1"/>
    <col min="28" max="28" width="8.83203125" style="31"/>
    <col min="29" max="29" width="27.33203125" style="31" bestFit="1" customWidth="1"/>
    <col min="30" max="16384" width="8.83203125" style="31"/>
  </cols>
  <sheetData>
    <row r="2" spans="2:26">
      <c r="B2" s="32" t="s">
        <v>89</v>
      </c>
    </row>
    <row r="3" spans="2:26">
      <c r="B3" s="32" t="s">
        <v>88</v>
      </c>
    </row>
    <row r="5" spans="2:26" ht="13" thickBot="1">
      <c r="U5" s="93"/>
      <c r="V5" s="93"/>
      <c r="W5" s="93"/>
      <c r="X5" s="93"/>
      <c r="Y5" s="93"/>
      <c r="Z5" s="93"/>
    </row>
    <row r="6" spans="2:26" ht="14">
      <c r="B6" s="209" t="s">
        <v>87</v>
      </c>
      <c r="C6" s="210"/>
      <c r="D6" s="210"/>
      <c r="E6" s="210"/>
      <c r="F6" s="210"/>
      <c r="G6" s="210"/>
      <c r="H6" s="210"/>
      <c r="I6" s="210"/>
      <c r="J6" s="210"/>
      <c r="K6" s="210"/>
      <c r="L6" s="211"/>
      <c r="M6" s="94"/>
      <c r="U6" s="93"/>
      <c r="V6" s="93"/>
      <c r="W6" s="93"/>
      <c r="X6" s="93"/>
      <c r="Y6" s="93"/>
      <c r="Z6" s="93"/>
    </row>
    <row r="7" spans="2:26" ht="14">
      <c r="B7" s="92"/>
      <c r="C7" s="62" t="s">
        <v>2</v>
      </c>
      <c r="D7" s="62" t="s">
        <v>3</v>
      </c>
      <c r="E7" s="62" t="s">
        <v>4</v>
      </c>
      <c r="F7" s="62" t="s">
        <v>5</v>
      </c>
      <c r="G7" s="62" t="s">
        <v>6</v>
      </c>
      <c r="H7" s="62" t="s">
        <v>7</v>
      </c>
      <c r="I7" s="62" t="s">
        <v>8</v>
      </c>
      <c r="J7" s="62" t="s">
        <v>9</v>
      </c>
      <c r="K7" s="62" t="s">
        <v>10</v>
      </c>
      <c r="L7" s="74" t="s">
        <v>11</v>
      </c>
      <c r="U7" s="34"/>
      <c r="V7" s="34"/>
      <c r="W7" s="34"/>
      <c r="X7" s="34"/>
      <c r="Y7" s="34"/>
      <c r="Z7" s="34"/>
    </row>
    <row r="8" spans="2:26" ht="15" thickBot="1">
      <c r="B8" s="91" t="s">
        <v>86</v>
      </c>
      <c r="C8" s="51">
        <f>IF('[1]3. Data for Model'!$C$5="decreased",'[1]2. Crop Data for Livestock'!C49,IF('[1]3. Data for Model'!$C$5="stable",'[1]2. Crop Data for Livestock'!C50,'[1]2. Crop Data for Livestock'!C51))</f>
        <v>2.4762960851367692</v>
      </c>
      <c r="D8" s="51">
        <f>IF('[1]3. Data for Model'!$C$5="decreased",'[1]2. Crop Data for Livestock'!D49,IF('[1]3. Data for Model'!$C$5="stable",'[1]2. Crop Data for Livestock'!D50,'[1]2. Crop Data for Livestock'!D51))</f>
        <v>1.3959514574153877</v>
      </c>
      <c r="E8" s="51">
        <f>IF('[1]3. Data for Model'!$C$5="decreased",'[1]2. Crop Data for Livestock'!E49,IF('[1]3. Data for Model'!$C$5="stable",'[1]2. Crop Data for Livestock'!E50,'[1]2. Crop Data for Livestock'!E51))</f>
        <v>2.0077454037681006</v>
      </c>
      <c r="F8" s="51">
        <f>IF('[1]3. Data for Model'!$C$5="decreased",'[1]2. Crop Data for Livestock'!F49,IF('[1]3. Data for Model'!$C$5="stable",'[1]2. Crop Data for Livestock'!F50,'[1]2. Crop Data for Livestock'!F51))</f>
        <v>8.2185709394994326</v>
      </c>
      <c r="G8" s="51">
        <f>IF('[1]3. Data for Model'!$C$5="decreased",'[1]2. Crop Data for Livestock'!G49,IF('[1]3. Data for Model'!$C$5="stable",'[1]2. Crop Data for Livestock'!G50,'[1]2. Crop Data for Livestock'!G51))</f>
        <v>1.7116666666666667</v>
      </c>
      <c r="H8" s="51">
        <f>IF('[1]3. Data for Model'!$C$5="decreased",'[1]2. Crop Data for Livestock'!H49,IF('[1]3. Data for Model'!$C$5="stable",'[1]2. Crop Data for Livestock'!H50,'[1]2. Crop Data for Livestock'!H51))</f>
        <v>1.9290981083268566</v>
      </c>
      <c r="I8" s="51">
        <f>IF('[1]3. Data for Model'!$C$5="decreased",'[1]2. Crop Data for Livestock'!I49,IF('[1]3. Data for Model'!$C$5="stable",'[1]2. Crop Data for Livestock'!I50,'[1]2. Crop Data for Livestock'!I51))</f>
        <v>0.7961277437838723</v>
      </c>
      <c r="J8" s="51">
        <f>IF('[1]3. Data for Model'!$C$5="decreased",'[1]2. Crop Data for Livestock'!J49,IF('[1]3. Data for Model'!$C$5="stable",'[1]2. Crop Data for Livestock'!J50,'[1]2. Crop Data for Livestock'!J51))</f>
        <v>4.2</v>
      </c>
      <c r="K8" s="51">
        <f>IF('[1]3. Data for Model'!$C$5="decreased",'[1]2. Crop Data for Livestock'!K49,IF('[1]3. Data for Model'!$C$5="stable",'[1]2. Crop Data for Livestock'!K50,'[1]2. Crop Data for Livestock'!K51))</f>
        <v>3.4031388522371464</v>
      </c>
      <c r="L8" s="90">
        <f>IF('[1]3. Data for Model'!$C$5="decreased",'[1]2. Crop Data for Livestock'!L49,IF('[1]3. Data for Model'!$C$5="stable",'[1]2. Crop Data for Livestock'!L50,'[1]2. Crop Data for Livestock'!L51))</f>
        <v>38.189552847516708</v>
      </c>
      <c r="U8" s="34"/>
      <c r="V8" s="34"/>
      <c r="W8" s="34"/>
      <c r="X8" s="34"/>
      <c r="Y8" s="34"/>
      <c r="Z8" s="34"/>
    </row>
    <row r="9" spans="2:26">
      <c r="B9" s="31"/>
      <c r="T9" s="34"/>
      <c r="U9" s="34"/>
      <c r="V9" s="34"/>
      <c r="W9" s="34"/>
      <c r="X9" s="34"/>
      <c r="Y9" s="34"/>
      <c r="Z9" s="34"/>
    </row>
    <row r="10" spans="2:26" ht="13" thickBot="1"/>
    <row r="11" spans="2:26" ht="14">
      <c r="B11" s="209" t="s">
        <v>85</v>
      </c>
      <c r="C11" s="210"/>
      <c r="D11" s="210"/>
      <c r="E11" s="210"/>
      <c r="F11" s="210"/>
      <c r="G11" s="210"/>
      <c r="H11" s="210"/>
      <c r="I11" s="210"/>
      <c r="J11" s="210"/>
      <c r="K11" s="210"/>
      <c r="L11" s="210"/>
      <c r="M11" s="210"/>
      <c r="N11" s="210"/>
      <c r="O11" s="211"/>
      <c r="P11" s="209" t="s">
        <v>84</v>
      </c>
      <c r="Q11" s="210"/>
      <c r="R11" s="210"/>
      <c r="S11" s="210"/>
      <c r="T11" s="210"/>
      <c r="U11" s="210"/>
      <c r="V11" s="211"/>
    </row>
    <row r="12" spans="2:26" ht="14">
      <c r="B12" s="63" t="s">
        <v>1</v>
      </c>
      <c r="C12" s="62" t="s">
        <v>2</v>
      </c>
      <c r="D12" s="62" t="s">
        <v>3</v>
      </c>
      <c r="E12" s="62" t="s">
        <v>4</v>
      </c>
      <c r="F12" s="62" t="s">
        <v>5</v>
      </c>
      <c r="G12" s="62" t="s">
        <v>6</v>
      </c>
      <c r="H12" s="62" t="s">
        <v>7</v>
      </c>
      <c r="I12" s="62" t="s">
        <v>8</v>
      </c>
      <c r="J12" s="62" t="s">
        <v>83</v>
      </c>
      <c r="K12" s="62" t="s">
        <v>9</v>
      </c>
      <c r="L12" s="62" t="s">
        <v>10</v>
      </c>
      <c r="M12" s="62" t="s">
        <v>11</v>
      </c>
      <c r="N12" s="62" t="s">
        <v>82</v>
      </c>
      <c r="O12" s="82" t="s">
        <v>81</v>
      </c>
      <c r="P12" s="89" t="s">
        <v>2</v>
      </c>
      <c r="Q12" s="62" t="s">
        <v>3</v>
      </c>
      <c r="R12" s="62" t="s">
        <v>4</v>
      </c>
      <c r="S12" s="62" t="s">
        <v>5</v>
      </c>
      <c r="T12" s="62" t="s">
        <v>6</v>
      </c>
      <c r="U12" s="62" t="s">
        <v>7</v>
      </c>
      <c r="V12" s="74" t="s">
        <v>8</v>
      </c>
    </row>
    <row r="13" spans="2:26">
      <c r="B13" s="40" t="s">
        <v>13</v>
      </c>
      <c r="C13" s="55">
        <v>0</v>
      </c>
      <c r="D13" s="55">
        <v>0.02</v>
      </c>
      <c r="E13" s="55">
        <v>0.371</v>
      </c>
      <c r="F13" s="55">
        <v>1E-3</v>
      </c>
      <c r="G13" s="55">
        <v>0</v>
      </c>
      <c r="H13" s="55">
        <v>1E-3</v>
      </c>
      <c r="I13" s="55">
        <v>5.0000000000000001E-3</v>
      </c>
      <c r="J13" s="55">
        <v>0.01</v>
      </c>
      <c r="K13" s="55">
        <v>2.056</v>
      </c>
      <c r="L13" s="55">
        <v>1.427</v>
      </c>
      <c r="M13" s="55">
        <v>0.17699999999999999</v>
      </c>
      <c r="N13" s="55">
        <f t="shared" ref="N13:N19" si="0">SUM(C13:J13)</f>
        <v>0.40800000000000003</v>
      </c>
      <c r="O13" s="71">
        <f t="shared" ref="O13:O29" si="1">SUM(N13:N13)</f>
        <v>0.40800000000000003</v>
      </c>
      <c r="P13" s="86">
        <f t="shared" ref="P13:P29" si="2">C13/N13</f>
        <v>0</v>
      </c>
      <c r="Q13" s="55">
        <f t="shared" ref="Q13:Q29" si="3">D13/N13</f>
        <v>4.9019607843137254E-2</v>
      </c>
      <c r="R13" s="55">
        <f t="shared" ref="R13:R29" si="4">E13/N13</f>
        <v>0.90931372549019596</v>
      </c>
      <c r="S13" s="55">
        <f t="shared" ref="S13:S29" si="5">F13/N13</f>
        <v>2.4509803921568627E-3</v>
      </c>
      <c r="T13" s="55">
        <f t="shared" ref="T13:T29" si="6">G13/N13</f>
        <v>0</v>
      </c>
      <c r="U13" s="55">
        <f t="shared" ref="U13:U29" si="7">H13/N13</f>
        <v>2.4509803921568627E-3</v>
      </c>
      <c r="V13" s="71">
        <f t="shared" ref="V13:V29" si="8">I13/N13</f>
        <v>1.2254901960784314E-2</v>
      </c>
    </row>
    <row r="14" spans="2:26">
      <c r="B14" s="78" t="s">
        <v>14</v>
      </c>
      <c r="C14" s="77">
        <v>0</v>
      </c>
      <c r="D14" s="77">
        <v>7.0000000000000001E-3</v>
      </c>
      <c r="E14" s="77">
        <v>0.309</v>
      </c>
      <c r="F14" s="77">
        <v>0</v>
      </c>
      <c r="G14" s="77">
        <v>0</v>
      </c>
      <c r="H14" s="77">
        <v>5.0000000000000001E-3</v>
      </c>
      <c r="I14" s="77">
        <v>5.0000000000000001E-3</v>
      </c>
      <c r="J14" s="77">
        <v>7.0000000000000001E-3</v>
      </c>
      <c r="K14" s="77">
        <v>2.0249999999999999</v>
      </c>
      <c r="L14" s="77">
        <v>1.528</v>
      </c>
      <c r="M14" s="77">
        <v>8.6999999999999994E-2</v>
      </c>
      <c r="N14" s="77">
        <f t="shared" si="0"/>
        <v>0.33300000000000002</v>
      </c>
      <c r="O14" s="71">
        <f t="shared" si="1"/>
        <v>0.33300000000000002</v>
      </c>
      <c r="P14" s="86">
        <f t="shared" si="2"/>
        <v>0</v>
      </c>
      <c r="Q14" s="55">
        <f t="shared" si="3"/>
        <v>2.1021021021021019E-2</v>
      </c>
      <c r="R14" s="55">
        <f t="shared" si="4"/>
        <v>0.92792792792792789</v>
      </c>
      <c r="S14" s="55">
        <f t="shared" si="5"/>
        <v>0</v>
      </c>
      <c r="T14" s="55">
        <f t="shared" si="6"/>
        <v>0</v>
      </c>
      <c r="U14" s="55">
        <f t="shared" si="7"/>
        <v>1.5015015015015015E-2</v>
      </c>
      <c r="V14" s="71">
        <f t="shared" si="8"/>
        <v>1.5015015015015015E-2</v>
      </c>
    </row>
    <row r="15" spans="2:26">
      <c r="B15" s="78" t="s">
        <v>16</v>
      </c>
      <c r="C15" s="77">
        <v>1E-3</v>
      </c>
      <c r="D15" s="77">
        <v>1.2999999999999999E-2</v>
      </c>
      <c r="E15" s="77">
        <v>0.56599999999999995</v>
      </c>
      <c r="F15" s="77">
        <v>6.2E-2</v>
      </c>
      <c r="G15" s="77">
        <v>0</v>
      </c>
      <c r="H15" s="77">
        <v>0.02</v>
      </c>
      <c r="I15" s="77">
        <v>1.6E-2</v>
      </c>
      <c r="J15" s="77">
        <v>1.9E-2</v>
      </c>
      <c r="K15" s="77">
        <v>0.82899999999999996</v>
      </c>
      <c r="L15" s="77">
        <v>0.217</v>
      </c>
      <c r="M15" s="77">
        <v>1.0999999999999999E-2</v>
      </c>
      <c r="N15" s="77">
        <f t="shared" si="0"/>
        <v>0.69699999999999995</v>
      </c>
      <c r="O15" s="71">
        <f t="shared" si="1"/>
        <v>0.69699999999999995</v>
      </c>
      <c r="P15" s="86">
        <f t="shared" si="2"/>
        <v>1.4347202295552368E-3</v>
      </c>
      <c r="Q15" s="55">
        <f t="shared" si="3"/>
        <v>1.8651362984218076E-2</v>
      </c>
      <c r="R15" s="55">
        <f t="shared" si="4"/>
        <v>0.81205164992826395</v>
      </c>
      <c r="S15" s="55">
        <f t="shared" si="5"/>
        <v>8.8952654232424683E-2</v>
      </c>
      <c r="T15" s="55">
        <f t="shared" si="6"/>
        <v>0</v>
      </c>
      <c r="U15" s="55">
        <f t="shared" si="7"/>
        <v>2.8694404591104738E-2</v>
      </c>
      <c r="V15" s="71">
        <f t="shared" si="8"/>
        <v>2.2955523672883789E-2</v>
      </c>
    </row>
    <row r="16" spans="2:26">
      <c r="B16" s="78" t="s">
        <v>17</v>
      </c>
      <c r="C16" s="77">
        <v>0</v>
      </c>
      <c r="D16" s="77">
        <v>0</v>
      </c>
      <c r="E16" s="77">
        <v>1.304</v>
      </c>
      <c r="F16" s="77">
        <v>0</v>
      </c>
      <c r="G16" s="77">
        <v>0</v>
      </c>
      <c r="H16" s="77">
        <v>0</v>
      </c>
      <c r="I16" s="77">
        <v>1.4E-2</v>
      </c>
      <c r="J16" s="77">
        <v>2.4E-2</v>
      </c>
      <c r="K16" s="77">
        <v>1.0980000000000001</v>
      </c>
      <c r="L16" s="77">
        <v>0.81699999999999995</v>
      </c>
      <c r="M16" s="77">
        <v>0.44</v>
      </c>
      <c r="N16" s="77">
        <f t="shared" si="0"/>
        <v>1.3420000000000001</v>
      </c>
      <c r="O16" s="71">
        <f t="shared" si="1"/>
        <v>1.3420000000000001</v>
      </c>
      <c r="P16" s="86">
        <f t="shared" si="2"/>
        <v>0</v>
      </c>
      <c r="Q16" s="55">
        <f t="shared" si="3"/>
        <v>0</v>
      </c>
      <c r="R16" s="55">
        <f t="shared" si="4"/>
        <v>0.97168405365126675</v>
      </c>
      <c r="S16" s="55">
        <f t="shared" si="5"/>
        <v>0</v>
      </c>
      <c r="T16" s="55">
        <f t="shared" si="6"/>
        <v>0</v>
      </c>
      <c r="U16" s="55">
        <f t="shared" si="7"/>
        <v>0</v>
      </c>
      <c r="V16" s="71">
        <f t="shared" si="8"/>
        <v>1.0432190760059612E-2</v>
      </c>
    </row>
    <row r="17" spans="2:24">
      <c r="B17" s="40" t="s">
        <v>18</v>
      </c>
      <c r="C17" s="55">
        <v>0</v>
      </c>
      <c r="D17" s="55">
        <v>0</v>
      </c>
      <c r="E17" s="55">
        <v>1.147</v>
      </c>
      <c r="F17" s="55">
        <v>0</v>
      </c>
      <c r="G17" s="55">
        <v>0</v>
      </c>
      <c r="H17" s="55">
        <v>0</v>
      </c>
      <c r="I17" s="55">
        <v>0.34100000000000003</v>
      </c>
      <c r="J17" s="55">
        <v>0.33100000000000002</v>
      </c>
      <c r="K17" s="55">
        <v>0.373</v>
      </c>
      <c r="L17" s="55">
        <v>0.98599999999999999</v>
      </c>
      <c r="M17" s="55">
        <v>1.7689999999999999</v>
      </c>
      <c r="N17" s="55">
        <f t="shared" si="0"/>
        <v>1.819</v>
      </c>
      <c r="O17" s="71">
        <f t="shared" si="1"/>
        <v>1.819</v>
      </c>
      <c r="P17" s="86">
        <f t="shared" si="2"/>
        <v>0</v>
      </c>
      <c r="Q17" s="55">
        <f t="shared" si="3"/>
        <v>0</v>
      </c>
      <c r="R17" s="55">
        <f t="shared" si="4"/>
        <v>0.63056624518966464</v>
      </c>
      <c r="S17" s="55">
        <f t="shared" si="5"/>
        <v>0</v>
      </c>
      <c r="T17" s="55">
        <f t="shared" si="6"/>
        <v>0</v>
      </c>
      <c r="U17" s="55">
        <f t="shared" si="7"/>
        <v>0</v>
      </c>
      <c r="V17" s="71">
        <f t="shared" si="8"/>
        <v>0.1874656404617922</v>
      </c>
    </row>
    <row r="18" spans="2:24">
      <c r="B18" s="78" t="s">
        <v>19</v>
      </c>
      <c r="C18" s="77">
        <v>0</v>
      </c>
      <c r="D18" s="77">
        <v>0</v>
      </c>
      <c r="E18" s="77">
        <v>2</v>
      </c>
      <c r="F18" s="77">
        <v>0</v>
      </c>
      <c r="G18" s="77">
        <v>0</v>
      </c>
      <c r="H18" s="77">
        <v>0</v>
      </c>
      <c r="I18" s="77">
        <v>0.6</v>
      </c>
      <c r="J18" s="77">
        <v>0.6</v>
      </c>
      <c r="K18" s="77">
        <v>0.45700000000000002</v>
      </c>
      <c r="L18" s="77">
        <v>0.91300000000000003</v>
      </c>
      <c r="M18" s="77">
        <v>2.738</v>
      </c>
      <c r="N18" s="77">
        <f t="shared" si="0"/>
        <v>3.2</v>
      </c>
      <c r="O18" s="71">
        <f t="shared" si="1"/>
        <v>3.2</v>
      </c>
      <c r="P18" s="86">
        <f t="shared" si="2"/>
        <v>0</v>
      </c>
      <c r="Q18" s="55">
        <f t="shared" si="3"/>
        <v>0</v>
      </c>
      <c r="R18" s="55">
        <f t="shared" si="4"/>
        <v>0.625</v>
      </c>
      <c r="S18" s="55">
        <f t="shared" si="5"/>
        <v>0</v>
      </c>
      <c r="T18" s="55">
        <f t="shared" si="6"/>
        <v>0</v>
      </c>
      <c r="U18" s="55">
        <f t="shared" si="7"/>
        <v>0</v>
      </c>
      <c r="V18" s="71">
        <f t="shared" si="8"/>
        <v>0.18749999999999997</v>
      </c>
    </row>
    <row r="19" spans="2:24">
      <c r="B19" s="78" t="s">
        <v>20</v>
      </c>
      <c r="C19" s="77">
        <v>0</v>
      </c>
      <c r="D19" s="77">
        <v>0</v>
      </c>
      <c r="E19" s="77">
        <v>0.52</v>
      </c>
      <c r="F19" s="77">
        <v>0</v>
      </c>
      <c r="G19" s="77">
        <v>0</v>
      </c>
      <c r="H19" s="77">
        <v>0</v>
      </c>
      <c r="I19" s="77">
        <v>0.156</v>
      </c>
      <c r="J19" s="77">
        <v>0.13</v>
      </c>
      <c r="K19" s="77">
        <v>6.3E-2</v>
      </c>
      <c r="L19" s="77">
        <v>1.27</v>
      </c>
      <c r="M19" s="77">
        <v>0.317</v>
      </c>
      <c r="N19" s="77">
        <f t="shared" si="0"/>
        <v>0.80600000000000005</v>
      </c>
      <c r="O19" s="71">
        <f t="shared" si="1"/>
        <v>0.80600000000000005</v>
      </c>
      <c r="P19" s="86">
        <f t="shared" si="2"/>
        <v>0</v>
      </c>
      <c r="Q19" s="55">
        <f t="shared" si="3"/>
        <v>0</v>
      </c>
      <c r="R19" s="55">
        <f t="shared" si="4"/>
        <v>0.64516129032258063</v>
      </c>
      <c r="S19" s="55">
        <f t="shared" si="5"/>
        <v>0</v>
      </c>
      <c r="T19" s="55">
        <f t="shared" si="6"/>
        <v>0</v>
      </c>
      <c r="U19" s="55">
        <f t="shared" si="7"/>
        <v>0</v>
      </c>
      <c r="V19" s="71">
        <f t="shared" si="8"/>
        <v>0.19354838709677419</v>
      </c>
    </row>
    <row r="20" spans="2:24">
      <c r="B20" s="78" t="s">
        <v>21</v>
      </c>
      <c r="C20" s="77">
        <v>0</v>
      </c>
      <c r="D20" s="77">
        <v>0</v>
      </c>
      <c r="E20" s="77">
        <v>8.8999999999999996E-2</v>
      </c>
      <c r="F20" s="77">
        <v>0</v>
      </c>
      <c r="G20" s="77">
        <v>0</v>
      </c>
      <c r="H20" s="77">
        <v>0</v>
      </c>
      <c r="I20" s="77">
        <v>1.4999999999999999E-2</v>
      </c>
      <c r="J20" s="77">
        <v>0</v>
      </c>
      <c r="K20" s="77">
        <v>0.50800000000000001</v>
      </c>
      <c r="L20" s="77">
        <v>0.85299999999999998</v>
      </c>
      <c r="M20" s="77">
        <v>1.28</v>
      </c>
      <c r="N20" s="77">
        <f>SUM(C20:L20)</f>
        <v>1.4649999999999999</v>
      </c>
      <c r="O20" s="71">
        <f t="shared" si="1"/>
        <v>1.4649999999999999</v>
      </c>
      <c r="P20" s="86">
        <f t="shared" si="2"/>
        <v>0</v>
      </c>
      <c r="Q20" s="55">
        <f t="shared" si="3"/>
        <v>0</v>
      </c>
      <c r="R20" s="55">
        <f t="shared" si="4"/>
        <v>6.0750853242320824E-2</v>
      </c>
      <c r="S20" s="55">
        <f t="shared" si="5"/>
        <v>0</v>
      </c>
      <c r="T20" s="55">
        <f t="shared" si="6"/>
        <v>0</v>
      </c>
      <c r="U20" s="55">
        <f t="shared" si="7"/>
        <v>0</v>
      </c>
      <c r="V20" s="71">
        <f t="shared" si="8"/>
        <v>1.0238907849829353E-2</v>
      </c>
    </row>
    <row r="21" spans="2:24">
      <c r="B21" s="40" t="s">
        <v>22</v>
      </c>
      <c r="C21" s="55">
        <v>0</v>
      </c>
      <c r="D21" s="55">
        <v>1E-3</v>
      </c>
      <c r="E21" s="55">
        <v>3.5999999999999997E-2</v>
      </c>
      <c r="F21" s="55">
        <v>0</v>
      </c>
      <c r="G21" s="55">
        <v>0</v>
      </c>
      <c r="H21" s="55">
        <v>0</v>
      </c>
      <c r="I21" s="55">
        <v>1E-3</v>
      </c>
      <c r="J21" s="55">
        <v>0</v>
      </c>
      <c r="K21" s="55">
        <v>0.19</v>
      </c>
      <c r="L21" s="55">
        <v>0.13200000000000001</v>
      </c>
      <c r="M21" s="55">
        <v>2.8000000000000001E-2</v>
      </c>
      <c r="N21" s="55">
        <f t="shared" ref="N21:N29" si="9">SUM(C21:J21)</f>
        <v>3.7999999999999999E-2</v>
      </c>
      <c r="O21" s="71">
        <f t="shared" si="1"/>
        <v>3.7999999999999999E-2</v>
      </c>
      <c r="P21" s="86">
        <f t="shared" si="2"/>
        <v>0</v>
      </c>
      <c r="Q21" s="55">
        <f t="shared" si="3"/>
        <v>2.6315789473684213E-2</v>
      </c>
      <c r="R21" s="55">
        <f t="shared" si="4"/>
        <v>0.94736842105263153</v>
      </c>
      <c r="S21" s="55">
        <f t="shared" si="5"/>
        <v>0</v>
      </c>
      <c r="T21" s="55">
        <f t="shared" si="6"/>
        <v>0</v>
      </c>
      <c r="U21" s="55">
        <f t="shared" si="7"/>
        <v>0</v>
      </c>
      <c r="V21" s="71">
        <f t="shared" si="8"/>
        <v>2.6315789473684213E-2</v>
      </c>
      <c r="W21" s="33"/>
      <c r="X21" s="33"/>
    </row>
    <row r="22" spans="2:24">
      <c r="B22" s="78" t="s">
        <v>23</v>
      </c>
      <c r="C22" s="77">
        <v>0</v>
      </c>
      <c r="D22" s="77">
        <v>0</v>
      </c>
      <c r="E22" s="77">
        <v>4.2000000000000003E-2</v>
      </c>
      <c r="F22" s="77">
        <v>0</v>
      </c>
      <c r="G22" s="77">
        <v>0</v>
      </c>
      <c r="H22" s="77">
        <v>0</v>
      </c>
      <c r="I22" s="77">
        <v>0</v>
      </c>
      <c r="J22" s="77">
        <v>0</v>
      </c>
      <c r="K22" s="77">
        <v>0.27900000000000003</v>
      </c>
      <c r="L22" s="77">
        <v>0.30499999999999999</v>
      </c>
      <c r="M22" s="77">
        <v>7.5999999999999998E-2</v>
      </c>
      <c r="N22" s="77">
        <f t="shared" si="9"/>
        <v>4.2000000000000003E-2</v>
      </c>
      <c r="O22" s="71">
        <f t="shared" si="1"/>
        <v>4.2000000000000003E-2</v>
      </c>
      <c r="P22" s="86">
        <f t="shared" si="2"/>
        <v>0</v>
      </c>
      <c r="Q22" s="55">
        <f t="shared" si="3"/>
        <v>0</v>
      </c>
      <c r="R22" s="55">
        <f t="shared" si="4"/>
        <v>1</v>
      </c>
      <c r="S22" s="55">
        <f t="shared" si="5"/>
        <v>0</v>
      </c>
      <c r="T22" s="55">
        <f t="shared" si="6"/>
        <v>0</v>
      </c>
      <c r="U22" s="55">
        <f t="shared" si="7"/>
        <v>0</v>
      </c>
      <c r="V22" s="71">
        <f t="shared" si="8"/>
        <v>0</v>
      </c>
      <c r="X22" s="46"/>
    </row>
    <row r="23" spans="2:24">
      <c r="B23" s="78" t="s">
        <v>24</v>
      </c>
      <c r="C23" s="77">
        <v>0</v>
      </c>
      <c r="D23" s="77">
        <v>2E-3</v>
      </c>
      <c r="E23" s="77">
        <v>2.1000000000000001E-2</v>
      </c>
      <c r="F23" s="77">
        <v>0</v>
      </c>
      <c r="G23" s="77">
        <v>0</v>
      </c>
      <c r="H23" s="77">
        <v>0</v>
      </c>
      <c r="I23" s="77">
        <v>2E-3</v>
      </c>
      <c r="J23" s="77">
        <v>0</v>
      </c>
      <c r="K23" s="77">
        <v>0.127</v>
      </c>
      <c r="L23" s="77">
        <v>1.2999999999999999E-2</v>
      </c>
      <c r="M23" s="77">
        <v>0</v>
      </c>
      <c r="N23" s="77">
        <f t="shared" si="9"/>
        <v>2.5000000000000001E-2</v>
      </c>
      <c r="O23" s="71">
        <f t="shared" si="1"/>
        <v>2.5000000000000001E-2</v>
      </c>
      <c r="P23" s="86">
        <f t="shared" si="2"/>
        <v>0</v>
      </c>
      <c r="Q23" s="55">
        <f t="shared" si="3"/>
        <v>0.08</v>
      </c>
      <c r="R23" s="55">
        <f t="shared" si="4"/>
        <v>0.84</v>
      </c>
      <c r="S23" s="55">
        <f t="shared" si="5"/>
        <v>0</v>
      </c>
      <c r="T23" s="55">
        <f t="shared" si="6"/>
        <v>0</v>
      </c>
      <c r="U23" s="55">
        <f t="shared" si="7"/>
        <v>0</v>
      </c>
      <c r="V23" s="71">
        <f t="shared" si="8"/>
        <v>0.08</v>
      </c>
    </row>
    <row r="24" spans="2:24">
      <c r="B24" s="40" t="s">
        <v>25</v>
      </c>
      <c r="C24" s="55">
        <v>0.106</v>
      </c>
      <c r="D24" s="55">
        <v>1E-3</v>
      </c>
      <c r="E24" s="55">
        <v>0.126</v>
      </c>
      <c r="F24" s="55">
        <v>1E-3</v>
      </c>
      <c r="G24" s="55">
        <v>4.3999999999999997E-2</v>
      </c>
      <c r="H24" s="55">
        <v>1.6E-2</v>
      </c>
      <c r="I24" s="55">
        <v>1.6E-2</v>
      </c>
      <c r="J24" s="55">
        <v>1.7999999999999999E-2</v>
      </c>
      <c r="K24" s="55">
        <v>0</v>
      </c>
      <c r="L24" s="55">
        <v>0</v>
      </c>
      <c r="M24" s="55">
        <v>0</v>
      </c>
      <c r="N24" s="55">
        <f t="shared" si="9"/>
        <v>0.32800000000000001</v>
      </c>
      <c r="O24" s="71">
        <f t="shared" si="1"/>
        <v>0.32800000000000001</v>
      </c>
      <c r="P24" s="86">
        <f t="shared" si="2"/>
        <v>0.32317073170731703</v>
      </c>
      <c r="Q24" s="55">
        <f t="shared" si="3"/>
        <v>3.0487804878048782E-3</v>
      </c>
      <c r="R24" s="55">
        <f t="shared" si="4"/>
        <v>0.38414634146341464</v>
      </c>
      <c r="S24" s="55">
        <f t="shared" si="5"/>
        <v>3.0487804878048782E-3</v>
      </c>
      <c r="T24" s="55">
        <f t="shared" si="6"/>
        <v>0.13414634146341461</v>
      </c>
      <c r="U24" s="55">
        <f t="shared" si="7"/>
        <v>4.878048780487805E-2</v>
      </c>
      <c r="V24" s="71">
        <f t="shared" si="8"/>
        <v>4.878048780487805E-2</v>
      </c>
    </row>
    <row r="25" spans="2:24">
      <c r="B25" s="78" t="s">
        <v>26</v>
      </c>
      <c r="C25" s="77">
        <v>0.23400000000000001</v>
      </c>
      <c r="D25" s="77">
        <v>0</v>
      </c>
      <c r="E25" s="77">
        <v>0.436</v>
      </c>
      <c r="F25" s="77">
        <v>0</v>
      </c>
      <c r="G25" s="77">
        <v>0.113</v>
      </c>
      <c r="H25" s="77">
        <v>4.7E-2</v>
      </c>
      <c r="I25" s="77">
        <v>4.5999999999999999E-2</v>
      </c>
      <c r="J25" s="77">
        <v>6.3E-2</v>
      </c>
      <c r="K25" s="77">
        <v>0</v>
      </c>
      <c r="L25" s="77">
        <v>0</v>
      </c>
      <c r="M25" s="77">
        <v>0</v>
      </c>
      <c r="N25" s="77">
        <f t="shared" si="9"/>
        <v>0.93900000000000006</v>
      </c>
      <c r="O25" s="71">
        <f t="shared" si="1"/>
        <v>0.93900000000000006</v>
      </c>
      <c r="P25" s="86">
        <f t="shared" si="2"/>
        <v>0.24920127795527156</v>
      </c>
      <c r="Q25" s="55">
        <f t="shared" si="3"/>
        <v>0</v>
      </c>
      <c r="R25" s="55">
        <f t="shared" si="4"/>
        <v>0.46432374866879655</v>
      </c>
      <c r="S25" s="55">
        <f t="shared" si="5"/>
        <v>0</v>
      </c>
      <c r="T25" s="55">
        <f t="shared" si="6"/>
        <v>0.12034078807241747</v>
      </c>
      <c r="U25" s="55">
        <f t="shared" si="7"/>
        <v>5.0053248136315225E-2</v>
      </c>
      <c r="V25" s="71">
        <f t="shared" si="8"/>
        <v>4.8988285410010643E-2</v>
      </c>
    </row>
    <row r="26" spans="2:24">
      <c r="B26" s="78" t="s">
        <v>27</v>
      </c>
      <c r="C26" s="77">
        <v>0.1</v>
      </c>
      <c r="D26" s="77">
        <v>1E-3</v>
      </c>
      <c r="E26" s="77">
        <v>0.109</v>
      </c>
      <c r="F26" s="77">
        <v>0</v>
      </c>
      <c r="G26" s="77">
        <v>0.04</v>
      </c>
      <c r="H26" s="77">
        <v>1.4E-2</v>
      </c>
      <c r="I26" s="77">
        <v>1.4E-2</v>
      </c>
      <c r="J26" s="77">
        <v>1.6E-2</v>
      </c>
      <c r="K26" s="77">
        <v>0</v>
      </c>
      <c r="L26" s="77">
        <v>0</v>
      </c>
      <c r="M26" s="77">
        <v>0</v>
      </c>
      <c r="N26" s="77">
        <f t="shared" si="9"/>
        <v>0.29400000000000004</v>
      </c>
      <c r="O26" s="71">
        <f t="shared" si="1"/>
        <v>0.29400000000000004</v>
      </c>
      <c r="P26" s="86">
        <f t="shared" si="2"/>
        <v>0.3401360544217687</v>
      </c>
      <c r="Q26" s="55">
        <f t="shared" si="3"/>
        <v>3.4013605442176865E-3</v>
      </c>
      <c r="R26" s="55">
        <f t="shared" si="4"/>
        <v>0.37074829931972786</v>
      </c>
      <c r="S26" s="55">
        <f t="shared" si="5"/>
        <v>0</v>
      </c>
      <c r="T26" s="55">
        <f t="shared" si="6"/>
        <v>0.13605442176870747</v>
      </c>
      <c r="U26" s="55">
        <f t="shared" si="7"/>
        <v>4.7619047619047616E-2</v>
      </c>
      <c r="V26" s="71">
        <f t="shared" si="8"/>
        <v>4.7619047619047616E-2</v>
      </c>
    </row>
    <row r="27" spans="2:24" ht="15">
      <c r="B27" s="40" t="s">
        <v>28</v>
      </c>
      <c r="C27" s="55">
        <v>1.0800000000000001E-2</v>
      </c>
      <c r="D27" s="55">
        <v>0</v>
      </c>
      <c r="E27" s="55">
        <v>0</v>
      </c>
      <c r="F27" s="55">
        <v>1.0200000000000001E-2</v>
      </c>
      <c r="G27" s="55">
        <v>0</v>
      </c>
      <c r="H27" s="55">
        <v>3.3999999999999998E-3</v>
      </c>
      <c r="I27" s="55">
        <v>2E-3</v>
      </c>
      <c r="J27" s="55">
        <v>1.6999999999999999E-3</v>
      </c>
      <c r="K27" s="55">
        <v>0</v>
      </c>
      <c r="L27" s="55">
        <v>0</v>
      </c>
      <c r="M27" s="55">
        <v>0</v>
      </c>
      <c r="N27" s="55">
        <f t="shared" si="9"/>
        <v>2.81E-2</v>
      </c>
      <c r="O27" s="71">
        <f t="shared" si="1"/>
        <v>2.81E-2</v>
      </c>
      <c r="P27" s="86">
        <f t="shared" si="2"/>
        <v>0.3843416370106762</v>
      </c>
      <c r="Q27" s="55">
        <f t="shared" si="3"/>
        <v>0</v>
      </c>
      <c r="R27" s="55">
        <f t="shared" si="4"/>
        <v>0</v>
      </c>
      <c r="S27" s="55">
        <f t="shared" si="5"/>
        <v>0.36298932384341642</v>
      </c>
      <c r="T27" s="55">
        <f t="shared" si="6"/>
        <v>0</v>
      </c>
      <c r="U27" s="55">
        <f t="shared" si="7"/>
        <v>0.12099644128113879</v>
      </c>
      <c r="V27" s="71">
        <f t="shared" si="8"/>
        <v>7.1174377224199295E-2</v>
      </c>
      <c r="X27" s="88"/>
    </row>
    <row r="28" spans="2:24">
      <c r="B28" s="40" t="s">
        <v>29</v>
      </c>
      <c r="C28" s="87">
        <v>1.1999999999999999E-3</v>
      </c>
      <c r="D28" s="55">
        <v>0</v>
      </c>
      <c r="E28" s="55">
        <v>8.9999999999999998E-4</v>
      </c>
      <c r="F28" s="55">
        <v>0</v>
      </c>
      <c r="G28" s="55">
        <v>0</v>
      </c>
      <c r="H28" s="55">
        <v>2.9999999999999997E-4</v>
      </c>
      <c r="I28" s="55">
        <v>2.0000000000000001E-4</v>
      </c>
      <c r="J28" s="55">
        <v>0</v>
      </c>
      <c r="K28" s="55">
        <v>0</v>
      </c>
      <c r="L28" s="55">
        <v>0</v>
      </c>
      <c r="M28" s="55">
        <v>0</v>
      </c>
      <c r="N28" s="55">
        <f t="shared" si="9"/>
        <v>2.5999999999999999E-3</v>
      </c>
      <c r="O28" s="71">
        <f t="shared" si="1"/>
        <v>2.5999999999999999E-3</v>
      </c>
      <c r="P28" s="86">
        <f t="shared" si="2"/>
        <v>0.46153846153846151</v>
      </c>
      <c r="Q28" s="55">
        <f t="shared" si="3"/>
        <v>0</v>
      </c>
      <c r="R28" s="55">
        <f t="shared" si="4"/>
        <v>0.34615384615384615</v>
      </c>
      <c r="S28" s="55">
        <f t="shared" si="5"/>
        <v>0</v>
      </c>
      <c r="T28" s="55">
        <f t="shared" si="6"/>
        <v>0</v>
      </c>
      <c r="U28" s="55">
        <f t="shared" si="7"/>
        <v>0.11538461538461538</v>
      </c>
      <c r="V28" s="71">
        <f t="shared" si="8"/>
        <v>7.6923076923076927E-2</v>
      </c>
    </row>
    <row r="29" spans="2:24" ht="13" thickBot="1">
      <c r="B29" s="37" t="s">
        <v>30</v>
      </c>
      <c r="C29" s="50">
        <v>4.5999999999999999E-3</v>
      </c>
      <c r="D29" s="50">
        <v>0</v>
      </c>
      <c r="E29" s="50">
        <v>0</v>
      </c>
      <c r="F29" s="50">
        <v>5.7000000000000002E-3</v>
      </c>
      <c r="G29" s="50">
        <v>0</v>
      </c>
      <c r="H29" s="50">
        <v>3.0000000000000001E-3</v>
      </c>
      <c r="I29" s="50">
        <v>5.9999999999999995E-4</v>
      </c>
      <c r="J29" s="50">
        <v>5.0000000000000001E-4</v>
      </c>
      <c r="K29" s="50">
        <v>0</v>
      </c>
      <c r="L29" s="50">
        <v>0</v>
      </c>
      <c r="M29" s="50">
        <v>0</v>
      </c>
      <c r="N29" s="50">
        <f t="shared" si="9"/>
        <v>1.44E-2</v>
      </c>
      <c r="O29" s="70">
        <f t="shared" si="1"/>
        <v>1.44E-2</v>
      </c>
      <c r="P29" s="85">
        <f t="shared" si="2"/>
        <v>0.31944444444444448</v>
      </c>
      <c r="Q29" s="50">
        <f t="shared" si="3"/>
        <v>0</v>
      </c>
      <c r="R29" s="50">
        <f t="shared" si="4"/>
        <v>0</v>
      </c>
      <c r="S29" s="50">
        <f t="shared" si="5"/>
        <v>0.39583333333333337</v>
      </c>
      <c r="T29" s="50">
        <f t="shared" si="6"/>
        <v>0</v>
      </c>
      <c r="U29" s="50">
        <f t="shared" si="7"/>
        <v>0.20833333333333334</v>
      </c>
      <c r="V29" s="70">
        <f t="shared" si="8"/>
        <v>4.1666666666666664E-2</v>
      </c>
    </row>
    <row r="30" spans="2:24" ht="13" thickBot="1">
      <c r="B30" s="31"/>
    </row>
    <row r="31" spans="2:24" s="80" customFormat="1" ht="14">
      <c r="B31" s="209" t="s">
        <v>0</v>
      </c>
      <c r="C31" s="210"/>
      <c r="D31" s="210"/>
      <c r="E31" s="210"/>
      <c r="F31" s="210"/>
      <c r="G31" s="210"/>
      <c r="H31" s="210"/>
      <c r="I31" s="210"/>
      <c r="J31" s="210"/>
      <c r="K31" s="210"/>
      <c r="L31" s="211"/>
      <c r="M31" s="31"/>
      <c r="O31" s="31"/>
      <c r="P31" s="31"/>
    </row>
    <row r="32" spans="2:24" s="80" customFormat="1" ht="14">
      <c r="B32" s="63" t="s">
        <v>1</v>
      </c>
      <c r="C32" s="62" t="s">
        <v>2</v>
      </c>
      <c r="D32" s="62" t="s">
        <v>3</v>
      </c>
      <c r="E32" s="62" t="s">
        <v>4</v>
      </c>
      <c r="F32" s="62" t="s">
        <v>5</v>
      </c>
      <c r="G32" s="62" t="s">
        <v>6</v>
      </c>
      <c r="H32" s="62" t="s">
        <v>7</v>
      </c>
      <c r="I32" s="62" t="s">
        <v>8</v>
      </c>
      <c r="J32" s="62" t="s">
        <v>9</v>
      </c>
      <c r="K32" s="62" t="s">
        <v>10</v>
      </c>
      <c r="L32" s="74" t="s">
        <v>11</v>
      </c>
      <c r="M32" s="72"/>
      <c r="O32" s="72"/>
      <c r="P32" s="73"/>
    </row>
    <row r="33" spans="2:16">
      <c r="B33" s="40" t="s">
        <v>13</v>
      </c>
      <c r="C33" s="55">
        <f t="shared" ref="C33:C49" si="10">C13+(P13*J13)</f>
        <v>0</v>
      </c>
      <c r="D33" s="55">
        <f t="shared" ref="D33:D49" si="11">D13+(Q13*J13)</f>
        <v>2.0490196078431375E-2</v>
      </c>
      <c r="E33" s="55">
        <f t="shared" ref="E33:E49" si="12">E13+(R13*J13)</f>
        <v>0.38009313725490196</v>
      </c>
      <c r="F33" s="55">
        <f t="shared" ref="F33:F49" si="13">F13+(S13*J13)</f>
        <v>1.0245098039215687E-3</v>
      </c>
      <c r="G33" s="55">
        <f t="shared" ref="G33:G49" si="14">G13+(T13*J13)</f>
        <v>0</v>
      </c>
      <c r="H33" s="55">
        <f t="shared" ref="H33:H49" si="15">H13+(U13*J13)</f>
        <v>1.0245098039215687E-3</v>
      </c>
      <c r="I33" s="55">
        <f t="shared" ref="I33:I49" si="16">I13+(V13*J13)</f>
        <v>5.1225490196078437E-3</v>
      </c>
      <c r="J33" s="55">
        <f t="shared" ref="J33:L49" si="17">K13</f>
        <v>2.056</v>
      </c>
      <c r="K33" s="55">
        <f t="shared" si="17"/>
        <v>1.427</v>
      </c>
      <c r="L33" s="71">
        <f t="shared" si="17"/>
        <v>0.17699999999999999</v>
      </c>
      <c r="M33" s="67"/>
      <c r="O33" s="67"/>
      <c r="P33" s="67"/>
    </row>
    <row r="34" spans="2:16" s="75" customFormat="1">
      <c r="B34" s="78" t="s">
        <v>14</v>
      </c>
      <c r="C34" s="55">
        <f t="shared" si="10"/>
        <v>0</v>
      </c>
      <c r="D34" s="55">
        <f t="shared" si="11"/>
        <v>7.1471471471471473E-3</v>
      </c>
      <c r="E34" s="55">
        <f t="shared" si="12"/>
        <v>0.31549549549549549</v>
      </c>
      <c r="F34" s="55">
        <f t="shared" si="13"/>
        <v>0</v>
      </c>
      <c r="G34" s="55">
        <f t="shared" si="14"/>
        <v>0</v>
      </c>
      <c r="H34" s="55">
        <f t="shared" si="15"/>
        <v>5.1051051051051056E-3</v>
      </c>
      <c r="I34" s="55">
        <f t="shared" si="16"/>
        <v>5.1051051051051056E-3</v>
      </c>
      <c r="J34" s="55">
        <f t="shared" si="17"/>
        <v>2.0249999999999999</v>
      </c>
      <c r="K34" s="55">
        <f t="shared" si="17"/>
        <v>1.528</v>
      </c>
      <c r="L34" s="71">
        <f t="shared" si="17"/>
        <v>8.6999999999999994E-2</v>
      </c>
      <c r="M34" s="68"/>
      <c r="O34" s="68"/>
      <c r="P34" s="67"/>
    </row>
    <row r="35" spans="2:16" s="75" customFormat="1">
      <c r="B35" s="78" t="s">
        <v>16</v>
      </c>
      <c r="C35" s="55">
        <f t="shared" si="10"/>
        <v>1.0272596843615496E-3</v>
      </c>
      <c r="D35" s="55">
        <f t="shared" si="11"/>
        <v>1.3354375896700143E-2</v>
      </c>
      <c r="E35" s="55">
        <f t="shared" si="12"/>
        <v>0.58142898134863696</v>
      </c>
      <c r="F35" s="55">
        <f t="shared" si="13"/>
        <v>6.3690100430416063E-2</v>
      </c>
      <c r="G35" s="55">
        <f t="shared" si="14"/>
        <v>0</v>
      </c>
      <c r="H35" s="55">
        <f t="shared" si="15"/>
        <v>2.0545193687230991E-2</v>
      </c>
      <c r="I35" s="55">
        <f t="shared" si="16"/>
        <v>1.6436154949784794E-2</v>
      </c>
      <c r="J35" s="55">
        <f t="shared" si="17"/>
        <v>0.82899999999999996</v>
      </c>
      <c r="K35" s="55">
        <f t="shared" si="17"/>
        <v>0.217</v>
      </c>
      <c r="L35" s="71">
        <f t="shared" si="17"/>
        <v>1.0999999999999999E-2</v>
      </c>
      <c r="M35" s="68"/>
      <c r="O35" s="68"/>
      <c r="P35" s="67"/>
    </row>
    <row r="36" spans="2:16" s="75" customFormat="1">
      <c r="B36" s="78" t="s">
        <v>17</v>
      </c>
      <c r="C36" s="55">
        <f t="shared" si="10"/>
        <v>0</v>
      </c>
      <c r="D36" s="55">
        <f t="shared" si="11"/>
        <v>0</v>
      </c>
      <c r="E36" s="55">
        <f t="shared" si="12"/>
        <v>1.3273204172876305</v>
      </c>
      <c r="F36" s="55">
        <f t="shared" si="13"/>
        <v>0</v>
      </c>
      <c r="G36" s="55">
        <f t="shared" si="14"/>
        <v>0</v>
      </c>
      <c r="H36" s="55">
        <f t="shared" si="15"/>
        <v>0</v>
      </c>
      <c r="I36" s="55">
        <f t="shared" si="16"/>
        <v>1.4250372578241431E-2</v>
      </c>
      <c r="J36" s="55">
        <f t="shared" si="17"/>
        <v>1.0980000000000001</v>
      </c>
      <c r="K36" s="55">
        <f t="shared" si="17"/>
        <v>0.81699999999999995</v>
      </c>
      <c r="L36" s="71">
        <f t="shared" si="17"/>
        <v>0.44</v>
      </c>
      <c r="M36" s="68"/>
      <c r="O36" s="68"/>
      <c r="P36" s="67"/>
    </row>
    <row r="37" spans="2:16">
      <c r="B37" s="40" t="s">
        <v>18</v>
      </c>
      <c r="C37" s="55">
        <f t="shared" si="10"/>
        <v>0</v>
      </c>
      <c r="D37" s="55">
        <f t="shared" si="11"/>
        <v>0</v>
      </c>
      <c r="E37" s="55">
        <f t="shared" si="12"/>
        <v>1.355717427157779</v>
      </c>
      <c r="F37" s="55">
        <f t="shared" si="13"/>
        <v>0</v>
      </c>
      <c r="G37" s="55">
        <f t="shared" si="14"/>
        <v>0</v>
      </c>
      <c r="H37" s="55">
        <f t="shared" si="15"/>
        <v>0</v>
      </c>
      <c r="I37" s="55">
        <f t="shared" si="16"/>
        <v>0.40305112699285323</v>
      </c>
      <c r="J37" s="55">
        <f t="shared" si="17"/>
        <v>0.373</v>
      </c>
      <c r="K37" s="55">
        <f t="shared" si="17"/>
        <v>0.98599999999999999</v>
      </c>
      <c r="L37" s="71">
        <f t="shared" si="17"/>
        <v>1.7689999999999999</v>
      </c>
      <c r="M37" s="67"/>
      <c r="O37" s="67"/>
      <c r="P37" s="67"/>
    </row>
    <row r="38" spans="2:16" s="75" customFormat="1">
      <c r="B38" s="78" t="s">
        <v>19</v>
      </c>
      <c r="C38" s="55">
        <f t="shared" si="10"/>
        <v>0</v>
      </c>
      <c r="D38" s="55">
        <f t="shared" si="11"/>
        <v>0</v>
      </c>
      <c r="E38" s="55">
        <f t="shared" si="12"/>
        <v>2.375</v>
      </c>
      <c r="F38" s="55">
        <f t="shared" si="13"/>
        <v>0</v>
      </c>
      <c r="G38" s="55">
        <f t="shared" si="14"/>
        <v>0</v>
      </c>
      <c r="H38" s="55">
        <f t="shared" si="15"/>
        <v>0</v>
      </c>
      <c r="I38" s="55">
        <f t="shared" si="16"/>
        <v>0.71249999999999991</v>
      </c>
      <c r="J38" s="55">
        <f t="shared" si="17"/>
        <v>0.45700000000000002</v>
      </c>
      <c r="K38" s="55">
        <f t="shared" si="17"/>
        <v>0.91300000000000003</v>
      </c>
      <c r="L38" s="71">
        <f t="shared" si="17"/>
        <v>2.738</v>
      </c>
      <c r="M38" s="68"/>
      <c r="O38" s="68"/>
      <c r="P38" s="67"/>
    </row>
    <row r="39" spans="2:16" s="75" customFormat="1">
      <c r="B39" s="78" t="s">
        <v>20</v>
      </c>
      <c r="C39" s="55">
        <f t="shared" si="10"/>
        <v>0</v>
      </c>
      <c r="D39" s="55">
        <f t="shared" si="11"/>
        <v>0</v>
      </c>
      <c r="E39" s="55">
        <f t="shared" si="12"/>
        <v>0.60387096774193549</v>
      </c>
      <c r="F39" s="55">
        <f t="shared" si="13"/>
        <v>0</v>
      </c>
      <c r="G39" s="55">
        <f t="shared" si="14"/>
        <v>0</v>
      </c>
      <c r="H39" s="55">
        <f t="shared" si="15"/>
        <v>0</v>
      </c>
      <c r="I39" s="55">
        <f t="shared" si="16"/>
        <v>0.18116129032258066</v>
      </c>
      <c r="J39" s="55">
        <f t="shared" si="17"/>
        <v>6.3E-2</v>
      </c>
      <c r="K39" s="55">
        <f t="shared" si="17"/>
        <v>1.27</v>
      </c>
      <c r="L39" s="71">
        <f t="shared" si="17"/>
        <v>0.317</v>
      </c>
      <c r="M39" s="68"/>
      <c r="O39" s="68"/>
      <c r="P39" s="67"/>
    </row>
    <row r="40" spans="2:16" s="75" customFormat="1">
      <c r="B40" s="78" t="s">
        <v>21</v>
      </c>
      <c r="C40" s="55">
        <f t="shared" si="10"/>
        <v>0</v>
      </c>
      <c r="D40" s="55">
        <f t="shared" si="11"/>
        <v>0</v>
      </c>
      <c r="E40" s="55">
        <f t="shared" si="12"/>
        <v>8.8999999999999996E-2</v>
      </c>
      <c r="F40" s="55">
        <f t="shared" si="13"/>
        <v>0</v>
      </c>
      <c r="G40" s="55">
        <f t="shared" si="14"/>
        <v>0</v>
      </c>
      <c r="H40" s="55">
        <f t="shared" si="15"/>
        <v>0</v>
      </c>
      <c r="I40" s="55">
        <f t="shared" si="16"/>
        <v>1.4999999999999999E-2</v>
      </c>
      <c r="J40" s="55">
        <f t="shared" si="17"/>
        <v>0.50800000000000001</v>
      </c>
      <c r="K40" s="55">
        <f t="shared" si="17"/>
        <v>0.85299999999999998</v>
      </c>
      <c r="L40" s="71">
        <f t="shared" si="17"/>
        <v>1.28</v>
      </c>
      <c r="M40" s="68"/>
      <c r="O40" s="68"/>
      <c r="P40" s="67"/>
    </row>
    <row r="41" spans="2:16">
      <c r="B41" s="40" t="s">
        <v>22</v>
      </c>
      <c r="C41" s="55">
        <f t="shared" si="10"/>
        <v>0</v>
      </c>
      <c r="D41" s="55">
        <f t="shared" si="11"/>
        <v>1E-3</v>
      </c>
      <c r="E41" s="55">
        <f t="shared" si="12"/>
        <v>3.5999999999999997E-2</v>
      </c>
      <c r="F41" s="55">
        <f t="shared" si="13"/>
        <v>0</v>
      </c>
      <c r="G41" s="55">
        <f t="shared" si="14"/>
        <v>0</v>
      </c>
      <c r="H41" s="55">
        <f t="shared" si="15"/>
        <v>0</v>
      </c>
      <c r="I41" s="55">
        <f t="shared" si="16"/>
        <v>1E-3</v>
      </c>
      <c r="J41" s="55">
        <f t="shared" si="17"/>
        <v>0.19</v>
      </c>
      <c r="K41" s="55">
        <f t="shared" si="17"/>
        <v>0.13200000000000001</v>
      </c>
      <c r="L41" s="71">
        <f t="shared" si="17"/>
        <v>2.8000000000000001E-2</v>
      </c>
      <c r="M41" s="67"/>
      <c r="O41" s="67"/>
      <c r="P41" s="67"/>
    </row>
    <row r="42" spans="2:16" s="75" customFormat="1">
      <c r="B42" s="78" t="s">
        <v>23</v>
      </c>
      <c r="C42" s="55">
        <f t="shared" si="10"/>
        <v>0</v>
      </c>
      <c r="D42" s="55">
        <f t="shared" si="11"/>
        <v>0</v>
      </c>
      <c r="E42" s="55">
        <f t="shared" si="12"/>
        <v>4.2000000000000003E-2</v>
      </c>
      <c r="F42" s="55">
        <f t="shared" si="13"/>
        <v>0</v>
      </c>
      <c r="G42" s="55">
        <f t="shared" si="14"/>
        <v>0</v>
      </c>
      <c r="H42" s="55">
        <f t="shared" si="15"/>
        <v>0</v>
      </c>
      <c r="I42" s="55">
        <f t="shared" si="16"/>
        <v>0</v>
      </c>
      <c r="J42" s="55">
        <f t="shared" si="17"/>
        <v>0.27900000000000003</v>
      </c>
      <c r="K42" s="55">
        <f t="shared" si="17"/>
        <v>0.30499999999999999</v>
      </c>
      <c r="L42" s="71">
        <f t="shared" si="17"/>
        <v>7.5999999999999998E-2</v>
      </c>
      <c r="M42" s="68"/>
      <c r="O42" s="68"/>
      <c r="P42" s="67"/>
    </row>
    <row r="43" spans="2:16" s="75" customFormat="1">
      <c r="B43" s="78" t="s">
        <v>24</v>
      </c>
      <c r="C43" s="55">
        <f t="shared" si="10"/>
        <v>0</v>
      </c>
      <c r="D43" s="55">
        <f t="shared" si="11"/>
        <v>2E-3</v>
      </c>
      <c r="E43" s="55">
        <f t="shared" si="12"/>
        <v>2.1000000000000001E-2</v>
      </c>
      <c r="F43" s="55">
        <f t="shared" si="13"/>
        <v>0</v>
      </c>
      <c r="G43" s="55">
        <f t="shared" si="14"/>
        <v>0</v>
      </c>
      <c r="H43" s="55">
        <f t="shared" si="15"/>
        <v>0</v>
      </c>
      <c r="I43" s="55">
        <f t="shared" si="16"/>
        <v>2E-3</v>
      </c>
      <c r="J43" s="55">
        <f t="shared" si="17"/>
        <v>0.127</v>
      </c>
      <c r="K43" s="55">
        <f t="shared" si="17"/>
        <v>1.2999999999999999E-2</v>
      </c>
      <c r="L43" s="71">
        <f t="shared" si="17"/>
        <v>0</v>
      </c>
      <c r="M43" s="68"/>
    </row>
    <row r="44" spans="2:16">
      <c r="B44" s="40" t="s">
        <v>25</v>
      </c>
      <c r="C44" s="55">
        <f t="shared" si="10"/>
        <v>0.11181707317073171</v>
      </c>
      <c r="D44" s="55">
        <f t="shared" si="11"/>
        <v>1.0548780487804879E-3</v>
      </c>
      <c r="E44" s="55">
        <f t="shared" si="12"/>
        <v>0.13291463414634147</v>
      </c>
      <c r="F44" s="55">
        <f t="shared" si="13"/>
        <v>1.0548780487804879E-3</v>
      </c>
      <c r="G44" s="55">
        <f t="shared" si="14"/>
        <v>4.6414634146341463E-2</v>
      </c>
      <c r="H44" s="55">
        <f t="shared" si="15"/>
        <v>1.6878048780487806E-2</v>
      </c>
      <c r="I44" s="55">
        <f t="shared" si="16"/>
        <v>1.6878048780487806E-2</v>
      </c>
      <c r="J44" s="55">
        <f t="shared" si="17"/>
        <v>0</v>
      </c>
      <c r="K44" s="55">
        <f t="shared" si="17"/>
        <v>0</v>
      </c>
      <c r="L44" s="71">
        <f t="shared" si="17"/>
        <v>0</v>
      </c>
    </row>
    <row r="45" spans="2:16" s="75" customFormat="1">
      <c r="B45" s="78" t="s">
        <v>26</v>
      </c>
      <c r="C45" s="55">
        <f t="shared" si="10"/>
        <v>0.24969968051118213</v>
      </c>
      <c r="D45" s="55">
        <f t="shared" si="11"/>
        <v>0</v>
      </c>
      <c r="E45" s="55">
        <f t="shared" si="12"/>
        <v>0.46525239616613417</v>
      </c>
      <c r="F45" s="55">
        <f t="shared" si="13"/>
        <v>0</v>
      </c>
      <c r="G45" s="55">
        <f t="shared" si="14"/>
        <v>0.1205814696485623</v>
      </c>
      <c r="H45" s="55">
        <f t="shared" si="15"/>
        <v>5.0153354632587861E-2</v>
      </c>
      <c r="I45" s="55">
        <f t="shared" si="16"/>
        <v>4.9086261980830673E-2</v>
      </c>
      <c r="J45" s="55">
        <f t="shared" si="17"/>
        <v>0</v>
      </c>
      <c r="K45" s="55">
        <f t="shared" si="17"/>
        <v>0</v>
      </c>
      <c r="L45" s="71">
        <f t="shared" si="17"/>
        <v>0</v>
      </c>
    </row>
    <row r="46" spans="2:16" s="75" customFormat="1">
      <c r="B46" s="78" t="s">
        <v>27</v>
      </c>
      <c r="C46" s="55">
        <f t="shared" si="10"/>
        <v>0.10544217687074831</v>
      </c>
      <c r="D46" s="55">
        <f t="shared" si="11"/>
        <v>1.0544217687074829E-3</v>
      </c>
      <c r="E46" s="55">
        <f t="shared" si="12"/>
        <v>0.11493197278911564</v>
      </c>
      <c r="F46" s="55">
        <f t="shared" si="13"/>
        <v>0</v>
      </c>
      <c r="G46" s="55">
        <f t="shared" si="14"/>
        <v>4.2176870748299324E-2</v>
      </c>
      <c r="H46" s="55">
        <f t="shared" si="15"/>
        <v>1.4761904761904763E-2</v>
      </c>
      <c r="I46" s="55">
        <f t="shared" si="16"/>
        <v>1.4761904761904763E-2</v>
      </c>
      <c r="J46" s="55">
        <f t="shared" si="17"/>
        <v>0</v>
      </c>
      <c r="K46" s="55">
        <f t="shared" si="17"/>
        <v>0</v>
      </c>
      <c r="L46" s="71">
        <f t="shared" si="17"/>
        <v>0</v>
      </c>
    </row>
    <row r="47" spans="2:16">
      <c r="B47" s="40" t="s">
        <v>28</v>
      </c>
      <c r="C47" s="55">
        <f t="shared" si="10"/>
        <v>1.145338078291815E-2</v>
      </c>
      <c r="D47" s="55">
        <f t="shared" si="11"/>
        <v>0</v>
      </c>
      <c r="E47" s="55">
        <f t="shared" si="12"/>
        <v>0</v>
      </c>
      <c r="F47" s="55">
        <f t="shared" si="13"/>
        <v>1.0817081850533809E-2</v>
      </c>
      <c r="G47" s="55">
        <f t="shared" si="14"/>
        <v>0</v>
      </c>
      <c r="H47" s="55">
        <f t="shared" si="15"/>
        <v>3.6056939501779356E-3</v>
      </c>
      <c r="I47" s="55">
        <f t="shared" si="16"/>
        <v>2.1209964412811388E-3</v>
      </c>
      <c r="J47" s="55">
        <f t="shared" si="17"/>
        <v>0</v>
      </c>
      <c r="K47" s="55">
        <f t="shared" si="17"/>
        <v>0</v>
      </c>
      <c r="L47" s="71">
        <f t="shared" si="17"/>
        <v>0</v>
      </c>
    </row>
    <row r="48" spans="2:16">
      <c r="B48" s="40" t="s">
        <v>29</v>
      </c>
      <c r="C48" s="55">
        <f t="shared" si="10"/>
        <v>1.1999999999999999E-3</v>
      </c>
      <c r="D48" s="55">
        <f t="shared" si="11"/>
        <v>0</v>
      </c>
      <c r="E48" s="55">
        <f t="shared" si="12"/>
        <v>8.9999999999999998E-4</v>
      </c>
      <c r="F48" s="55">
        <f t="shared" si="13"/>
        <v>0</v>
      </c>
      <c r="G48" s="55">
        <f t="shared" si="14"/>
        <v>0</v>
      </c>
      <c r="H48" s="55">
        <f t="shared" si="15"/>
        <v>2.9999999999999997E-4</v>
      </c>
      <c r="I48" s="55">
        <f t="shared" si="16"/>
        <v>2.0000000000000001E-4</v>
      </c>
      <c r="J48" s="55">
        <f t="shared" si="17"/>
        <v>0</v>
      </c>
      <c r="K48" s="55">
        <f t="shared" si="17"/>
        <v>0</v>
      </c>
      <c r="L48" s="71">
        <f t="shared" si="17"/>
        <v>0</v>
      </c>
      <c r="M48" s="67"/>
    </row>
    <row r="49" spans="2:20" ht="13" thickBot="1">
      <c r="B49" s="37" t="s">
        <v>30</v>
      </c>
      <c r="C49" s="50">
        <f t="shared" si="10"/>
        <v>4.7597222222222225E-3</v>
      </c>
      <c r="D49" s="50">
        <f t="shared" si="11"/>
        <v>0</v>
      </c>
      <c r="E49" s="50">
        <f t="shared" si="12"/>
        <v>0</v>
      </c>
      <c r="F49" s="50">
        <f t="shared" si="13"/>
        <v>5.8979166666666668E-3</v>
      </c>
      <c r="G49" s="50">
        <f t="shared" si="14"/>
        <v>0</v>
      </c>
      <c r="H49" s="50">
        <f t="shared" si="15"/>
        <v>3.1041666666666665E-3</v>
      </c>
      <c r="I49" s="50">
        <f t="shared" si="16"/>
        <v>6.2083333333333326E-4</v>
      </c>
      <c r="J49" s="50">
        <f t="shared" si="17"/>
        <v>0</v>
      </c>
      <c r="K49" s="50">
        <f t="shared" si="17"/>
        <v>0</v>
      </c>
      <c r="L49" s="70">
        <f t="shared" si="17"/>
        <v>0</v>
      </c>
      <c r="M49" s="67"/>
    </row>
    <row r="50" spans="2:20" ht="15" thickBot="1">
      <c r="B50" s="84"/>
      <c r="C50" s="67"/>
      <c r="D50" s="67"/>
      <c r="E50" s="67"/>
      <c r="F50" s="67"/>
      <c r="G50" s="67"/>
      <c r="H50" s="67"/>
      <c r="I50" s="67"/>
      <c r="J50" s="67"/>
      <c r="K50" s="67"/>
      <c r="L50" s="67"/>
      <c r="M50" s="83"/>
    </row>
    <row r="51" spans="2:20" s="80" customFormat="1" ht="14">
      <c r="B51" s="209" t="s">
        <v>58</v>
      </c>
      <c r="C51" s="210"/>
      <c r="D51" s="210"/>
      <c r="E51" s="210"/>
      <c r="F51" s="210"/>
      <c r="G51" s="210"/>
      <c r="H51" s="210"/>
      <c r="I51" s="210"/>
      <c r="J51" s="210"/>
      <c r="K51" s="210"/>
      <c r="L51" s="210"/>
      <c r="M51" s="211"/>
      <c r="O51" s="31"/>
    </row>
    <row r="52" spans="2:20" s="80" customFormat="1" ht="14">
      <c r="B52" s="63" t="s">
        <v>1</v>
      </c>
      <c r="C52" s="62" t="s">
        <v>2</v>
      </c>
      <c r="D52" s="62" t="s">
        <v>3</v>
      </c>
      <c r="E52" s="62" t="s">
        <v>4</v>
      </c>
      <c r="F52" s="62" t="s">
        <v>5</v>
      </c>
      <c r="G52" s="62" t="s">
        <v>6</v>
      </c>
      <c r="H52" s="62" t="s">
        <v>7</v>
      </c>
      <c r="I52" s="62" t="s">
        <v>8</v>
      </c>
      <c r="J52" s="62" t="s">
        <v>9</v>
      </c>
      <c r="K52" s="62" t="s">
        <v>10</v>
      </c>
      <c r="L52" s="62" t="s">
        <v>11</v>
      </c>
      <c r="M52" s="82" t="s">
        <v>59</v>
      </c>
      <c r="P52" s="73"/>
      <c r="R52" s="81"/>
      <c r="S52" s="73"/>
      <c r="T52" s="73"/>
    </row>
    <row r="53" spans="2:20">
      <c r="B53" s="40" t="s">
        <v>13</v>
      </c>
      <c r="C53" s="55">
        <f t="shared" ref="C53:L53" si="18">C33/C$8</f>
        <v>0</v>
      </c>
      <c r="D53" s="55">
        <f t="shared" si="18"/>
        <v>1.4678301290196073E-2</v>
      </c>
      <c r="E53" s="55">
        <f t="shared" si="18"/>
        <v>0.1893134142115579</v>
      </c>
      <c r="F53" s="55">
        <f t="shared" si="18"/>
        <v>1.2465790116839563E-4</v>
      </c>
      <c r="G53" s="55">
        <f t="shared" si="18"/>
        <v>0</v>
      </c>
      <c r="H53" s="55">
        <f t="shared" si="18"/>
        <v>5.3108227077685829E-4</v>
      </c>
      <c r="I53" s="55">
        <f t="shared" si="18"/>
        <v>6.4343304948288309E-3</v>
      </c>
      <c r="J53" s="55">
        <f t="shared" si="18"/>
        <v>0.48952380952380953</v>
      </c>
      <c r="K53" s="55">
        <f t="shared" si="18"/>
        <v>0.4193187706878086</v>
      </c>
      <c r="L53" s="55">
        <f t="shared" si="18"/>
        <v>4.6347753980447428E-3</v>
      </c>
      <c r="M53" s="71">
        <f t="shared" ref="M53:M69" si="19">L53+SUM(C53:I53)</f>
        <v>0.21571656156657279</v>
      </c>
      <c r="P53" s="67"/>
    </row>
    <row r="54" spans="2:20" s="75" customFormat="1">
      <c r="B54" s="78" t="s">
        <v>14</v>
      </c>
      <c r="C54" s="77">
        <f t="shared" ref="C54:L54" si="20">C34/C$8</f>
        <v>0</v>
      </c>
      <c r="D54" s="77">
        <f t="shared" si="20"/>
        <v>5.1199109461729647E-3</v>
      </c>
      <c r="E54" s="77">
        <f t="shared" si="20"/>
        <v>0.15713919449317587</v>
      </c>
      <c r="F54" s="77">
        <f t="shared" si="20"/>
        <v>0</v>
      </c>
      <c r="G54" s="77">
        <f t="shared" si="20"/>
        <v>0</v>
      </c>
      <c r="H54" s="77">
        <f t="shared" si="20"/>
        <v>2.6463688306308381E-3</v>
      </c>
      <c r="I54" s="77">
        <f t="shared" si="20"/>
        <v>6.4124195456891492E-3</v>
      </c>
      <c r="J54" s="77">
        <f t="shared" si="20"/>
        <v>0.4821428571428571</v>
      </c>
      <c r="K54" s="77">
        <f t="shared" si="20"/>
        <v>0.44899725410719793</v>
      </c>
      <c r="L54" s="77">
        <f t="shared" si="20"/>
        <v>2.2781099414118226E-3</v>
      </c>
      <c r="M54" s="71">
        <f t="shared" si="19"/>
        <v>0.17359600375708067</v>
      </c>
      <c r="P54" s="68"/>
      <c r="R54" s="76"/>
    </row>
    <row r="55" spans="2:20" s="75" customFormat="1">
      <c r="B55" s="78" t="s">
        <v>16</v>
      </c>
      <c r="C55" s="77">
        <f t="shared" ref="C55:L55" si="21">C35/C$8</f>
        <v>4.1483717982165798E-4</v>
      </c>
      <c r="D55" s="77">
        <f t="shared" si="21"/>
        <v>9.5665044982479897E-3</v>
      </c>
      <c r="E55" s="77">
        <f t="shared" si="21"/>
        <v>0.28959298338196737</v>
      </c>
      <c r="F55" s="77">
        <f t="shared" si="21"/>
        <v>7.749534669624112E-3</v>
      </c>
      <c r="G55" s="77">
        <f t="shared" si="21"/>
        <v>0</v>
      </c>
      <c r="H55" s="77">
        <f t="shared" si="21"/>
        <v>1.0650154908425174E-2</v>
      </c>
      <c r="I55" s="77">
        <f t="shared" si="21"/>
        <v>2.064512269308225E-2</v>
      </c>
      <c r="J55" s="77">
        <f t="shared" si="21"/>
        <v>0.19738095238095235</v>
      </c>
      <c r="K55" s="77">
        <f t="shared" si="21"/>
        <v>6.376466239611385E-2</v>
      </c>
      <c r="L55" s="77">
        <f t="shared" si="21"/>
        <v>2.8803688914402358E-4</v>
      </c>
      <c r="M55" s="71">
        <f t="shared" si="19"/>
        <v>0.33890717422031263</v>
      </c>
      <c r="P55" s="68"/>
      <c r="R55" s="76"/>
    </row>
    <row r="56" spans="2:20" s="75" customFormat="1">
      <c r="B56" s="78" t="s">
        <v>17</v>
      </c>
      <c r="C56" s="77">
        <f t="shared" ref="C56:L56" si="22">C36/C$8</f>
        <v>0</v>
      </c>
      <c r="D56" s="77">
        <f t="shared" si="22"/>
        <v>0</v>
      </c>
      <c r="E56" s="77">
        <f t="shared" si="22"/>
        <v>0.66109996556163908</v>
      </c>
      <c r="F56" s="77">
        <f t="shared" si="22"/>
        <v>0</v>
      </c>
      <c r="G56" s="77">
        <f t="shared" si="22"/>
        <v>0</v>
      </c>
      <c r="H56" s="77">
        <f t="shared" si="22"/>
        <v>0</v>
      </c>
      <c r="I56" s="77">
        <f t="shared" si="22"/>
        <v>1.7899605546355675E-2</v>
      </c>
      <c r="J56" s="77">
        <f t="shared" si="22"/>
        <v>0.26142857142857145</v>
      </c>
      <c r="K56" s="77">
        <f t="shared" si="22"/>
        <v>0.24007248468951617</v>
      </c>
      <c r="L56" s="77">
        <f t="shared" si="22"/>
        <v>1.1521475565760943E-2</v>
      </c>
      <c r="M56" s="71">
        <f t="shared" si="19"/>
        <v>0.6905210466737558</v>
      </c>
      <c r="P56" s="68"/>
      <c r="R56" s="76"/>
    </row>
    <row r="57" spans="2:20">
      <c r="B57" s="40" t="s">
        <v>18</v>
      </c>
      <c r="C57" s="55">
        <f t="shared" ref="C57:L57" si="23">C37/C$8</f>
        <v>0</v>
      </c>
      <c r="D57" s="55">
        <f t="shared" si="23"/>
        <v>0</v>
      </c>
      <c r="E57" s="55">
        <f t="shared" si="23"/>
        <v>0.67524369604502288</v>
      </c>
      <c r="F57" s="55">
        <f t="shared" si="23"/>
        <v>0</v>
      </c>
      <c r="G57" s="55">
        <f t="shared" si="23"/>
        <v>0</v>
      </c>
      <c r="H57" s="55">
        <f t="shared" si="23"/>
        <v>0</v>
      </c>
      <c r="I57" s="55">
        <f t="shared" si="23"/>
        <v>0.50626439053262162</v>
      </c>
      <c r="J57" s="55">
        <f t="shared" si="23"/>
        <v>8.880952380952381E-2</v>
      </c>
      <c r="K57" s="55">
        <f t="shared" si="23"/>
        <v>0.28973252130215782</v>
      </c>
      <c r="L57" s="55">
        <f t="shared" si="23"/>
        <v>4.632156880870706E-2</v>
      </c>
      <c r="M57" s="71">
        <f t="shared" si="19"/>
        <v>1.2278296553863517</v>
      </c>
      <c r="P57" s="67"/>
    </row>
    <row r="58" spans="2:20" s="75" customFormat="1">
      <c r="B58" s="78" t="s">
        <v>19</v>
      </c>
      <c r="C58" s="77">
        <f t="shared" ref="C58:L58" si="24">C38/C$8</f>
        <v>0</v>
      </c>
      <c r="D58" s="77">
        <f t="shared" si="24"/>
        <v>0</v>
      </c>
      <c r="E58" s="77">
        <f t="shared" si="24"/>
        <v>1.182918907717404</v>
      </c>
      <c r="F58" s="77">
        <f t="shared" si="24"/>
        <v>0</v>
      </c>
      <c r="G58" s="77">
        <f t="shared" si="24"/>
        <v>0</v>
      </c>
      <c r="H58" s="77">
        <f t="shared" si="24"/>
        <v>0</v>
      </c>
      <c r="I58" s="77">
        <f t="shared" si="24"/>
        <v>0.89495687791710077</v>
      </c>
      <c r="J58" s="77">
        <f t="shared" si="24"/>
        <v>0.10880952380952381</v>
      </c>
      <c r="K58" s="77">
        <f t="shared" si="24"/>
        <v>0.26828173625646057</v>
      </c>
      <c r="L58" s="77">
        <f t="shared" si="24"/>
        <v>7.16950002251215E-2</v>
      </c>
      <c r="M58" s="71">
        <f t="shared" si="19"/>
        <v>2.149570785859626</v>
      </c>
      <c r="P58" s="68"/>
      <c r="R58" s="76"/>
      <c r="S58" s="79"/>
    </row>
    <row r="59" spans="2:20" s="75" customFormat="1">
      <c r="B59" s="78" t="s">
        <v>20</v>
      </c>
      <c r="C59" s="77">
        <f t="shared" ref="C59:L59" si="25">C39/C$8</f>
        <v>0</v>
      </c>
      <c r="D59" s="77">
        <f t="shared" si="25"/>
        <v>0</v>
      </c>
      <c r="E59" s="77">
        <f t="shared" si="25"/>
        <v>0.30077068865833351</v>
      </c>
      <c r="F59" s="77">
        <f t="shared" si="25"/>
        <v>0</v>
      </c>
      <c r="G59" s="77">
        <f t="shared" si="25"/>
        <v>0</v>
      </c>
      <c r="H59" s="77">
        <f t="shared" si="25"/>
        <v>0</v>
      </c>
      <c r="I59" s="77">
        <f t="shared" si="25"/>
        <v>0.22755304250741093</v>
      </c>
      <c r="J59" s="77">
        <f t="shared" si="25"/>
        <v>1.4999999999999999E-2</v>
      </c>
      <c r="K59" s="77">
        <f t="shared" si="25"/>
        <v>0.37318489052103493</v>
      </c>
      <c r="L59" s="77">
        <f t="shared" si="25"/>
        <v>8.3006994416959523E-3</v>
      </c>
      <c r="M59" s="71">
        <f t="shared" si="19"/>
        <v>0.53662443060744047</v>
      </c>
      <c r="P59" s="68"/>
      <c r="R59" s="76"/>
      <c r="S59" s="79"/>
    </row>
    <row r="60" spans="2:20" s="75" customFormat="1">
      <c r="B60" s="78" t="s">
        <v>21</v>
      </c>
      <c r="C60" s="77">
        <f t="shared" ref="C60:L60" si="26">C40/C$8</f>
        <v>0</v>
      </c>
      <c r="D60" s="77">
        <f t="shared" si="26"/>
        <v>0</v>
      </c>
      <c r="E60" s="77">
        <f t="shared" si="26"/>
        <v>4.4328329594462722E-2</v>
      </c>
      <c r="F60" s="77">
        <f t="shared" si="26"/>
        <v>0</v>
      </c>
      <c r="G60" s="77">
        <f t="shared" si="26"/>
        <v>0</v>
      </c>
      <c r="H60" s="77">
        <f t="shared" si="26"/>
        <v>0</v>
      </c>
      <c r="I60" s="77">
        <f t="shared" si="26"/>
        <v>1.8841197429833704E-2</v>
      </c>
      <c r="J60" s="77">
        <f t="shared" si="26"/>
        <v>0.12095238095238095</v>
      </c>
      <c r="K60" s="77">
        <f t="shared" si="26"/>
        <v>0.25065095402712034</v>
      </c>
      <c r="L60" s="77">
        <f t="shared" si="26"/>
        <v>3.35170198276682E-2</v>
      </c>
      <c r="M60" s="71">
        <f t="shared" si="19"/>
        <v>9.6686546851964622E-2</v>
      </c>
      <c r="P60" s="68"/>
      <c r="R60" s="76"/>
      <c r="S60" s="79"/>
    </row>
    <row r="61" spans="2:20">
      <c r="B61" s="40" t="s">
        <v>22</v>
      </c>
      <c r="C61" s="55">
        <f t="shared" ref="C61:L61" si="27">C41/C$8</f>
        <v>0</v>
      </c>
      <c r="D61" s="55">
        <f t="shared" si="27"/>
        <v>7.1635728784688959E-4</v>
      </c>
      <c r="E61" s="55">
        <f t="shared" si="27"/>
        <v>1.7930560285400649E-2</v>
      </c>
      <c r="F61" s="55">
        <f t="shared" si="27"/>
        <v>0</v>
      </c>
      <c r="G61" s="55">
        <f t="shared" si="27"/>
        <v>0</v>
      </c>
      <c r="H61" s="55">
        <f t="shared" si="27"/>
        <v>0</v>
      </c>
      <c r="I61" s="55">
        <f t="shared" si="27"/>
        <v>1.2560798286555804E-3</v>
      </c>
      <c r="J61" s="55">
        <f t="shared" si="27"/>
        <v>4.5238095238095237E-2</v>
      </c>
      <c r="K61" s="55">
        <f t="shared" si="27"/>
        <v>3.8787720904548517E-2</v>
      </c>
      <c r="L61" s="55">
        <f t="shared" si="27"/>
        <v>7.3318480873024185E-4</v>
      </c>
      <c r="M61" s="71">
        <f t="shared" si="19"/>
        <v>2.0636182210633361E-2</v>
      </c>
      <c r="P61" s="67"/>
      <c r="S61" s="79"/>
    </row>
    <row r="62" spans="2:20" s="75" customFormat="1">
      <c r="B62" s="78" t="s">
        <v>23</v>
      </c>
      <c r="C62" s="77">
        <f t="shared" ref="C62:L62" si="28">C42/C$8</f>
        <v>0</v>
      </c>
      <c r="D62" s="77">
        <f t="shared" si="28"/>
        <v>0</v>
      </c>
      <c r="E62" s="77">
        <f t="shared" si="28"/>
        <v>2.0918986999634095E-2</v>
      </c>
      <c r="F62" s="77">
        <f t="shared" si="28"/>
        <v>0</v>
      </c>
      <c r="G62" s="77">
        <f t="shared" si="28"/>
        <v>0</v>
      </c>
      <c r="H62" s="77">
        <f t="shared" si="28"/>
        <v>0</v>
      </c>
      <c r="I62" s="77">
        <f t="shared" si="28"/>
        <v>0</v>
      </c>
      <c r="J62" s="77">
        <f t="shared" si="28"/>
        <v>6.6428571428571434E-2</v>
      </c>
      <c r="K62" s="77">
        <f t="shared" si="28"/>
        <v>8.9623142999146185E-2</v>
      </c>
      <c r="L62" s="77">
        <f t="shared" si="28"/>
        <v>1.9900730522677992E-3</v>
      </c>
      <c r="M62" s="71">
        <f t="shared" si="19"/>
        <v>2.2909060051901894E-2</v>
      </c>
      <c r="P62" s="68"/>
      <c r="R62" s="76"/>
      <c r="S62" s="79"/>
    </row>
    <row r="63" spans="2:20" s="75" customFormat="1">
      <c r="B63" s="78" t="s">
        <v>24</v>
      </c>
      <c r="C63" s="77">
        <f t="shared" ref="C63:L63" si="29">C43/C$8</f>
        <v>0</v>
      </c>
      <c r="D63" s="77">
        <f t="shared" si="29"/>
        <v>1.4327145756937792E-3</v>
      </c>
      <c r="E63" s="77">
        <f t="shared" si="29"/>
        <v>1.0459493499817047E-2</v>
      </c>
      <c r="F63" s="77">
        <f t="shared" si="29"/>
        <v>0</v>
      </c>
      <c r="G63" s="77">
        <f t="shared" si="29"/>
        <v>0</v>
      </c>
      <c r="H63" s="77">
        <f t="shared" si="29"/>
        <v>0</v>
      </c>
      <c r="I63" s="77">
        <f t="shared" si="29"/>
        <v>2.5121596573111607E-3</v>
      </c>
      <c r="J63" s="77">
        <f t="shared" si="29"/>
        <v>3.0238095238095238E-2</v>
      </c>
      <c r="K63" s="77">
        <f t="shared" si="29"/>
        <v>3.8200028163570504E-3</v>
      </c>
      <c r="L63" s="77">
        <f t="shared" si="29"/>
        <v>0</v>
      </c>
      <c r="M63" s="71">
        <f t="shared" si="19"/>
        <v>1.4404367732821987E-2</v>
      </c>
      <c r="P63" s="68"/>
      <c r="R63" s="76"/>
      <c r="S63" s="79"/>
    </row>
    <row r="64" spans="2:20">
      <c r="B64" s="40" t="s">
        <v>25</v>
      </c>
      <c r="C64" s="55">
        <f t="shared" ref="C64:L64" si="30">C44/C$8</f>
        <v>4.5154969085433858E-2</v>
      </c>
      <c r="D64" s="55">
        <f t="shared" si="30"/>
        <v>7.556695780336092E-4</v>
      </c>
      <c r="E64" s="55">
        <f t="shared" si="30"/>
        <v>6.6200940565915217E-2</v>
      </c>
      <c r="F64" s="55">
        <f t="shared" si="30"/>
        <v>1.2835297724457401E-4</v>
      </c>
      <c r="G64" s="55">
        <f t="shared" si="30"/>
        <v>2.7116631438953143E-2</v>
      </c>
      <c r="H64" s="55">
        <f t="shared" si="30"/>
        <v>8.749191504379453E-3</v>
      </c>
      <c r="I64" s="55">
        <f t="shared" si="30"/>
        <v>2.1200176620235649E-2</v>
      </c>
      <c r="J64" s="55">
        <f t="shared" si="30"/>
        <v>0</v>
      </c>
      <c r="K64" s="55">
        <f t="shared" si="30"/>
        <v>0</v>
      </c>
      <c r="L64" s="55">
        <f t="shared" si="30"/>
        <v>0</v>
      </c>
      <c r="M64" s="71">
        <f t="shared" si="19"/>
        <v>0.16930593177019551</v>
      </c>
      <c r="P64" s="67"/>
      <c r="S64" s="79"/>
    </row>
    <row r="65" spans="2:25" s="75" customFormat="1">
      <c r="B65" s="78" t="s">
        <v>26</v>
      </c>
      <c r="C65" s="77">
        <f t="shared" ref="C65:L65" si="31">C45/C$8</f>
        <v>0.10083595496109297</v>
      </c>
      <c r="D65" s="77">
        <f t="shared" si="31"/>
        <v>0</v>
      </c>
      <c r="E65" s="77">
        <f t="shared" si="31"/>
        <v>0.23172878159399932</v>
      </c>
      <c r="F65" s="77">
        <f t="shared" si="31"/>
        <v>0</v>
      </c>
      <c r="G65" s="77">
        <f t="shared" si="31"/>
        <v>7.0446817710941939E-2</v>
      </c>
      <c r="H65" s="77">
        <f t="shared" si="31"/>
        <v>2.5998343171922355E-2</v>
      </c>
      <c r="I65" s="77">
        <f t="shared" si="31"/>
        <v>6.1656263538224711E-2</v>
      </c>
      <c r="J65" s="77">
        <f t="shared" si="31"/>
        <v>0</v>
      </c>
      <c r="K65" s="77">
        <f t="shared" si="31"/>
        <v>0</v>
      </c>
      <c r="L65" s="77">
        <f t="shared" si="31"/>
        <v>0</v>
      </c>
      <c r="M65" s="71">
        <f t="shared" si="19"/>
        <v>0.49066616097618126</v>
      </c>
      <c r="P65" s="68"/>
      <c r="R65" s="76"/>
      <c r="S65" s="79"/>
    </row>
    <row r="66" spans="2:25" s="75" customFormat="1">
      <c r="B66" s="78" t="s">
        <v>27</v>
      </c>
      <c r="C66" s="77">
        <f t="shared" ref="C66:L66" si="32">C46/C$8</f>
        <v>4.2580601529693327E-2</v>
      </c>
      <c r="D66" s="77">
        <f t="shared" si="32"/>
        <v>7.5534271847801286E-4</v>
      </c>
      <c r="E66" s="77">
        <f t="shared" si="32"/>
        <v>5.7244296300424033E-2</v>
      </c>
      <c r="F66" s="77">
        <f t="shared" si="32"/>
        <v>0</v>
      </c>
      <c r="G66" s="77">
        <f t="shared" si="32"/>
        <v>2.4640820300856469E-2</v>
      </c>
      <c r="H66" s="77">
        <f t="shared" si="32"/>
        <v>7.6522312152947176E-3</v>
      </c>
      <c r="I66" s="77">
        <f t="shared" si="32"/>
        <v>1.8542130803963327E-2</v>
      </c>
      <c r="J66" s="77">
        <f t="shared" si="32"/>
        <v>0</v>
      </c>
      <c r="K66" s="77">
        <f t="shared" si="32"/>
        <v>0</v>
      </c>
      <c r="L66" s="77">
        <f t="shared" si="32"/>
        <v>0</v>
      </c>
      <c r="M66" s="71">
        <f t="shared" si="19"/>
        <v>0.15141542286870988</v>
      </c>
      <c r="P66" s="68"/>
      <c r="R66" s="76"/>
    </row>
    <row r="67" spans="2:25">
      <c r="B67" s="40" t="s">
        <v>28</v>
      </c>
      <c r="C67" s="55">
        <f t="shared" ref="C67:L67" si="33">C47/C$8</f>
        <v>4.625206513737861E-3</v>
      </c>
      <c r="D67" s="55">
        <f t="shared" si="33"/>
        <v>0</v>
      </c>
      <c r="E67" s="55">
        <f t="shared" si="33"/>
        <v>0</v>
      </c>
      <c r="F67" s="55">
        <f t="shared" si="33"/>
        <v>1.316175516420455E-3</v>
      </c>
      <c r="G67" s="55">
        <f t="shared" si="33"/>
        <v>0</v>
      </c>
      <c r="H67" s="55">
        <f t="shared" si="33"/>
        <v>1.8691086444044167E-3</v>
      </c>
      <c r="I67" s="55">
        <f t="shared" si="33"/>
        <v>2.6641408465435082E-3</v>
      </c>
      <c r="J67" s="55">
        <f t="shared" si="33"/>
        <v>0</v>
      </c>
      <c r="K67" s="55">
        <f t="shared" si="33"/>
        <v>0</v>
      </c>
      <c r="L67" s="55">
        <f t="shared" si="33"/>
        <v>0</v>
      </c>
      <c r="M67" s="71">
        <f t="shared" si="19"/>
        <v>1.0474631521106241E-2</v>
      </c>
      <c r="P67" s="67"/>
    </row>
    <row r="68" spans="2:25">
      <c r="B68" s="40" t="s">
        <v>29</v>
      </c>
      <c r="C68" s="55">
        <f t="shared" ref="C68:L68" si="34">C48/C$8</f>
        <v>4.8459471676373558E-4</v>
      </c>
      <c r="D68" s="55">
        <f t="shared" si="34"/>
        <v>0</v>
      </c>
      <c r="E68" s="55">
        <f t="shared" si="34"/>
        <v>4.4826400713501629E-4</v>
      </c>
      <c r="F68" s="55">
        <f t="shared" si="34"/>
        <v>0</v>
      </c>
      <c r="G68" s="55">
        <f t="shared" si="34"/>
        <v>0</v>
      </c>
      <c r="H68" s="55">
        <f t="shared" si="34"/>
        <v>1.5551308598824747E-4</v>
      </c>
      <c r="I68" s="55">
        <f t="shared" si="34"/>
        <v>2.5121596573111606E-4</v>
      </c>
      <c r="J68" s="55">
        <f t="shared" si="34"/>
        <v>0</v>
      </c>
      <c r="K68" s="55">
        <f t="shared" si="34"/>
        <v>0</v>
      </c>
      <c r="L68" s="55">
        <f t="shared" si="34"/>
        <v>0</v>
      </c>
      <c r="M68" s="71">
        <f t="shared" si="19"/>
        <v>1.3395877756181155E-3</v>
      </c>
      <c r="P68" s="67"/>
    </row>
    <row r="69" spans="2:25" ht="13" thickBot="1">
      <c r="B69" s="37" t="s">
        <v>30</v>
      </c>
      <c r="C69" s="50">
        <f t="shared" ref="C69:L69" si="35">C49/C$8</f>
        <v>1.9221135351265301E-3</v>
      </c>
      <c r="D69" s="50">
        <f t="shared" si="35"/>
        <v>0</v>
      </c>
      <c r="E69" s="50">
        <f t="shared" si="35"/>
        <v>0</v>
      </c>
      <c r="F69" s="50">
        <f t="shared" si="35"/>
        <v>7.176328719535139E-4</v>
      </c>
      <c r="G69" s="50">
        <f t="shared" si="35"/>
        <v>0</v>
      </c>
      <c r="H69" s="50">
        <f t="shared" si="35"/>
        <v>1.6091284591839496E-3</v>
      </c>
      <c r="I69" s="50">
        <f t="shared" si="35"/>
        <v>7.7981622695700594E-4</v>
      </c>
      <c r="J69" s="50">
        <f t="shared" si="35"/>
        <v>0</v>
      </c>
      <c r="K69" s="50">
        <f t="shared" si="35"/>
        <v>0</v>
      </c>
      <c r="L69" s="50">
        <f t="shared" si="35"/>
        <v>0</v>
      </c>
      <c r="M69" s="70">
        <f t="shared" si="19"/>
        <v>5.0286910932210004E-3</v>
      </c>
      <c r="P69" s="67"/>
    </row>
    <row r="70" spans="2:25">
      <c r="B70" s="45"/>
      <c r="C70" s="34"/>
      <c r="F70" s="34"/>
      <c r="G70" s="34"/>
      <c r="H70" s="34"/>
      <c r="I70" s="34"/>
      <c r="J70" s="34"/>
      <c r="K70" s="34"/>
      <c r="L70" s="34"/>
      <c r="M70" s="34"/>
      <c r="N70" s="34"/>
      <c r="O70" s="34"/>
      <c r="P70" s="34"/>
    </row>
    <row r="71" spans="2:25" ht="13" thickBot="1">
      <c r="B71" s="45"/>
      <c r="C71" s="34"/>
      <c r="F71" s="34"/>
      <c r="G71" s="34"/>
      <c r="H71" s="34"/>
      <c r="I71" s="34"/>
      <c r="J71" s="34"/>
      <c r="K71" s="67"/>
      <c r="L71" s="34"/>
      <c r="M71" s="34"/>
      <c r="N71" s="34"/>
      <c r="O71" s="34"/>
      <c r="P71" s="34"/>
    </row>
    <row r="72" spans="2:25" ht="14">
      <c r="B72" s="209" t="s">
        <v>80</v>
      </c>
      <c r="C72" s="210"/>
      <c r="D72" s="210"/>
      <c r="E72" s="210"/>
      <c r="F72" s="210"/>
      <c r="G72" s="64"/>
      <c r="K72" s="68"/>
    </row>
    <row r="73" spans="2:25" ht="14">
      <c r="B73" s="63" t="s">
        <v>1</v>
      </c>
      <c r="C73" s="62" t="s">
        <v>75</v>
      </c>
      <c r="D73" s="62" t="s">
        <v>10</v>
      </c>
      <c r="E73" s="62" t="s">
        <v>9</v>
      </c>
      <c r="F73" s="62" t="s">
        <v>73</v>
      </c>
      <c r="G73" s="74" t="s">
        <v>79</v>
      </c>
      <c r="H73" s="72"/>
      <c r="I73" s="72"/>
      <c r="J73" s="72"/>
      <c r="K73" s="68"/>
      <c r="L73" s="72"/>
      <c r="M73" s="72"/>
      <c r="N73" s="72"/>
      <c r="O73" s="72"/>
      <c r="P73" s="73"/>
      <c r="S73" s="72"/>
      <c r="T73" s="32"/>
      <c r="U73" s="32"/>
    </row>
    <row r="74" spans="2:25" ht="15">
      <c r="B74" s="40" t="s">
        <v>78</v>
      </c>
      <c r="C74" s="55">
        <f>'[1]Grain Silage &amp; Meal Area'!B19</f>
        <v>0.90809340101319092</v>
      </c>
      <c r="D74" s="55">
        <f>'[1]Hay Area'!B17</f>
        <v>1.8845229602210121</v>
      </c>
      <c r="E74" s="55">
        <f>'[1]Pasture Area'!B19</f>
        <v>1.000203981374685</v>
      </c>
      <c r="F74" s="55">
        <f t="shared" ref="F74:F80" si="36">SUM(C74:E74)</f>
        <v>3.7928203426088882</v>
      </c>
      <c r="G74" s="71">
        <f t="shared" ref="G74:G80" si="37">C74+D74</f>
        <v>2.7926163612342032</v>
      </c>
      <c r="H74" s="67"/>
      <c r="I74" s="67"/>
      <c r="J74" s="67"/>
      <c r="K74" s="68"/>
      <c r="L74" s="67"/>
      <c r="M74" s="67"/>
      <c r="N74" s="67"/>
      <c r="O74" s="67"/>
      <c r="P74" s="67"/>
      <c r="S74" s="46"/>
      <c r="T74" s="46"/>
      <c r="U74" s="46"/>
      <c r="W74" s="69"/>
      <c r="X74" s="69"/>
      <c r="Y74" s="69"/>
    </row>
    <row r="75" spans="2:25" ht="15">
      <c r="B75" s="40" t="s">
        <v>65</v>
      </c>
      <c r="C75" s="55">
        <f>'[1]Grain Silage &amp; Meal Area'!B31</f>
        <v>2.3733359127726996</v>
      </c>
      <c r="D75" s="55">
        <f>'[1]Hay Area'!B29</f>
        <v>5.328404484933285E-2</v>
      </c>
      <c r="E75" s="55">
        <f>'[1]Pasture Area'!B31</f>
        <v>0.16371564625850341</v>
      </c>
      <c r="F75" s="55">
        <f t="shared" si="36"/>
        <v>2.5903356038805359</v>
      </c>
      <c r="G75" s="71">
        <f t="shared" si="37"/>
        <v>2.4266199576220324</v>
      </c>
      <c r="H75" s="67"/>
      <c r="I75" s="67"/>
      <c r="J75" s="67"/>
      <c r="K75" s="67"/>
      <c r="L75" s="67"/>
      <c r="M75" s="67"/>
      <c r="N75" s="67"/>
      <c r="O75" s="67"/>
      <c r="P75" s="67"/>
      <c r="S75" s="46"/>
      <c r="T75" s="46"/>
      <c r="U75" s="46"/>
      <c r="W75" s="69"/>
      <c r="X75" s="69"/>
      <c r="Y75" s="69"/>
    </row>
    <row r="76" spans="2:25" ht="15">
      <c r="B76" s="40" t="s">
        <v>64</v>
      </c>
      <c r="C76" s="55">
        <f>'[1]Grain Silage &amp; Meal Area'!C19</f>
        <v>3.215016397026408E-2</v>
      </c>
      <c r="D76" s="55">
        <f>'[1]Hay Area'!C19</f>
        <v>6.8866161883770163E-2</v>
      </c>
      <c r="E76" s="55">
        <f>'[1]Pasture Area'!C19</f>
        <v>8.0734126984126992E-2</v>
      </c>
      <c r="F76" s="55">
        <f t="shared" si="36"/>
        <v>0.18175045283816124</v>
      </c>
      <c r="G76" s="71">
        <f t="shared" si="37"/>
        <v>0.10101632585403425</v>
      </c>
      <c r="H76" s="67"/>
      <c r="I76" s="67"/>
      <c r="J76" s="67"/>
      <c r="K76" s="68"/>
      <c r="L76" s="67"/>
      <c r="M76" s="67"/>
      <c r="N76" s="67"/>
      <c r="O76" s="67"/>
      <c r="P76" s="67"/>
      <c r="S76" s="46"/>
      <c r="T76" s="46"/>
      <c r="U76" s="46"/>
      <c r="W76" s="69"/>
      <c r="X76" s="69"/>
      <c r="Y76" s="69"/>
    </row>
    <row r="77" spans="2:25" ht="15">
      <c r="B77" s="40" t="s">
        <v>25</v>
      </c>
      <c r="C77" s="55">
        <f>'[1]Grain Silage &amp; Meal Area'!D19</f>
        <v>0.17484352412887569</v>
      </c>
      <c r="D77" s="55"/>
      <c r="E77" s="55"/>
      <c r="F77" s="55">
        <f t="shared" si="36"/>
        <v>0.17484352412887569</v>
      </c>
      <c r="G77" s="71">
        <f t="shared" si="37"/>
        <v>0.17484352412887569</v>
      </c>
      <c r="H77" s="67"/>
      <c r="I77" s="67"/>
      <c r="J77" s="67"/>
      <c r="K77" s="68"/>
      <c r="L77" s="67"/>
      <c r="M77" s="67"/>
      <c r="N77" s="67"/>
      <c r="O77" s="67"/>
      <c r="P77" s="67"/>
      <c r="S77" s="46"/>
      <c r="T77" s="46"/>
      <c r="U77" s="46"/>
      <c r="W77" s="69"/>
      <c r="X77" s="69"/>
      <c r="Y77" s="69"/>
    </row>
    <row r="78" spans="2:25" ht="15">
      <c r="B78" s="40" t="s">
        <v>63</v>
      </c>
      <c r="C78" s="55">
        <f>'[1]Grain Silage &amp; Meal Area'!B42</f>
        <v>1.415801842962712E-2</v>
      </c>
      <c r="D78" s="55"/>
      <c r="E78" s="55"/>
      <c r="F78" s="55">
        <f t="shared" si="36"/>
        <v>1.415801842962712E-2</v>
      </c>
      <c r="G78" s="71">
        <f t="shared" si="37"/>
        <v>1.415801842962712E-2</v>
      </c>
      <c r="H78" s="67"/>
      <c r="I78" s="67"/>
      <c r="J78" s="67"/>
      <c r="K78" s="68"/>
      <c r="L78" s="67"/>
      <c r="M78" s="67"/>
      <c r="N78" s="67"/>
      <c r="O78" s="67"/>
      <c r="P78" s="67"/>
      <c r="S78" s="46"/>
      <c r="T78" s="46"/>
      <c r="U78" s="46"/>
      <c r="W78" s="69"/>
      <c r="X78" s="69"/>
      <c r="Y78" s="69"/>
    </row>
    <row r="79" spans="2:25" ht="15">
      <c r="B79" s="40" t="s">
        <v>29</v>
      </c>
      <c r="C79" s="55">
        <f>'[1]Grain Silage &amp; Meal Area'!F19</f>
        <v>1.3707567346278428E-3</v>
      </c>
      <c r="D79" s="55"/>
      <c r="E79" s="55"/>
      <c r="F79" s="55">
        <f t="shared" si="36"/>
        <v>1.3707567346278428E-3</v>
      </c>
      <c r="G79" s="71">
        <f t="shared" si="37"/>
        <v>1.3707567346278428E-3</v>
      </c>
      <c r="H79" s="67"/>
      <c r="I79" s="67"/>
      <c r="J79" s="67"/>
      <c r="K79" s="67"/>
      <c r="L79" s="67"/>
      <c r="M79" s="67"/>
      <c r="N79" s="67"/>
      <c r="O79" s="67"/>
      <c r="P79" s="67"/>
      <c r="S79" s="46"/>
      <c r="T79" s="46"/>
      <c r="U79" s="46"/>
      <c r="W79" s="69"/>
      <c r="X79" s="69"/>
      <c r="Y79" s="69"/>
    </row>
    <row r="80" spans="2:25" ht="16" thickBot="1">
      <c r="B80" s="37" t="s">
        <v>30</v>
      </c>
      <c r="C80" s="50">
        <f>'[1]Grain Silage &amp; Meal Area'!E19</f>
        <v>5.1996242042272366E-3</v>
      </c>
      <c r="D80" s="50"/>
      <c r="E80" s="50"/>
      <c r="F80" s="50">
        <f t="shared" si="36"/>
        <v>5.1996242042272366E-3</v>
      </c>
      <c r="G80" s="70">
        <f t="shared" si="37"/>
        <v>5.1996242042272366E-3</v>
      </c>
      <c r="H80" s="67"/>
      <c r="I80" s="67"/>
      <c r="J80" s="67"/>
      <c r="K80" s="68"/>
      <c r="L80" s="67"/>
      <c r="M80" s="67"/>
      <c r="N80" s="67"/>
      <c r="O80" s="67"/>
      <c r="P80" s="67"/>
      <c r="S80" s="46"/>
      <c r="T80" s="46"/>
      <c r="U80" s="46"/>
      <c r="W80" s="69"/>
      <c r="X80" s="69"/>
      <c r="Y80" s="69"/>
    </row>
    <row r="81" spans="2:21">
      <c r="B81" s="45"/>
      <c r="C81" s="34"/>
      <c r="D81" s="34"/>
      <c r="E81" s="34"/>
      <c r="F81" s="34"/>
      <c r="G81" s="34"/>
      <c r="H81" s="34"/>
      <c r="I81" s="34"/>
      <c r="J81" s="34"/>
      <c r="K81" s="68"/>
      <c r="L81" s="34"/>
      <c r="M81" s="34"/>
      <c r="N81" s="34"/>
      <c r="O81" s="34"/>
      <c r="P81" s="34"/>
      <c r="S81" s="46"/>
      <c r="T81" s="46"/>
      <c r="U81" s="46"/>
    </row>
    <row r="82" spans="2:21" ht="13" thickBot="1">
      <c r="B82" s="45"/>
      <c r="C82" s="34"/>
      <c r="D82" s="34"/>
      <c r="E82" s="34"/>
      <c r="F82" s="34"/>
      <c r="K82" s="67"/>
    </row>
    <row r="83" spans="2:21" ht="14">
      <c r="B83" s="209" t="s">
        <v>77</v>
      </c>
      <c r="C83" s="210"/>
      <c r="D83" s="210"/>
      <c r="E83" s="210"/>
      <c r="F83" s="210"/>
      <c r="G83" s="66"/>
      <c r="H83" s="66"/>
      <c r="I83" s="65" t="s">
        <v>76</v>
      </c>
      <c r="J83" s="64"/>
    </row>
    <row r="84" spans="2:21" ht="14">
      <c r="B84" s="63" t="s">
        <v>1</v>
      </c>
      <c r="C84" s="62" t="s">
        <v>75</v>
      </c>
      <c r="D84" s="62" t="s">
        <v>10</v>
      </c>
      <c r="E84" s="62" t="s">
        <v>9</v>
      </c>
      <c r="F84" s="62" t="s">
        <v>74</v>
      </c>
      <c r="G84" s="62" t="s">
        <v>73</v>
      </c>
      <c r="H84" s="62" t="s">
        <v>72</v>
      </c>
      <c r="I84" s="61" t="s">
        <v>71</v>
      </c>
      <c r="J84" s="60" t="s">
        <v>70</v>
      </c>
      <c r="M84" s="32"/>
      <c r="N84" s="32"/>
    </row>
    <row r="85" spans="2:21" ht="15">
      <c r="B85" s="40" t="s">
        <v>66</v>
      </c>
      <c r="C85" s="55">
        <f>'[1]Grain Silage &amp; Meal Area'!B17</f>
        <v>2.1685682812683313</v>
      </c>
      <c r="D85" s="55">
        <f>'[1]Hay Area'!B17</f>
        <v>1.8845229602210121</v>
      </c>
      <c r="E85" s="55">
        <f>'[1]Pasture Area'!B17</f>
        <v>2.3885325302302642</v>
      </c>
      <c r="F85" s="56">
        <f>'[1]Barn Area'!B17</f>
        <v>9.7984230147471225E-3</v>
      </c>
      <c r="G85" s="55">
        <f t="shared" ref="G85:G91" si="38">SUM(C85:F85)</f>
        <v>6.451422194734354</v>
      </c>
      <c r="H85" s="54">
        <f t="shared" ref="H85:H91" si="39">D85+E85+F85</f>
        <v>4.2828539134660231</v>
      </c>
      <c r="I85" s="53">
        <f t="shared" ref="I85:I91" si="40">(C85+D85)/G85</f>
        <v>0.6282477133177663</v>
      </c>
      <c r="J85" s="52">
        <f t="shared" ref="J85:J91" si="41">D85/(D85+E85+F85)</f>
        <v>0.44001569941383023</v>
      </c>
    </row>
    <row r="86" spans="2:21" ht="15">
      <c r="B86" s="40" t="s">
        <v>65</v>
      </c>
      <c r="C86" s="55">
        <f>'[1]Grain Silage &amp; Meal Area'!B29</f>
        <v>0.25324815656620991</v>
      </c>
      <c r="D86" s="55">
        <f>'[1]Hay Area'!B29</f>
        <v>5.328404484933285E-2</v>
      </c>
      <c r="E86" s="55">
        <f>'[1]Pasture Area'!B29</f>
        <v>1.7469371020292866E-2</v>
      </c>
      <c r="F86" s="59">
        <f>'[1]Barn Area'!B28</f>
        <v>1.5761936755060593E-4</v>
      </c>
      <c r="G86" s="55">
        <f t="shared" si="38"/>
        <v>0.32415919180338626</v>
      </c>
      <c r="H86" s="54">
        <f t="shared" si="39"/>
        <v>7.0911035237176331E-2</v>
      </c>
      <c r="I86" s="53">
        <f t="shared" si="40"/>
        <v>0.94562242616111014</v>
      </c>
      <c r="J86" s="52">
        <f t="shared" si="41"/>
        <v>0.7514210541577</v>
      </c>
    </row>
    <row r="87" spans="2:21" ht="15">
      <c r="B87" s="40" t="s">
        <v>64</v>
      </c>
      <c r="C87" s="57">
        <f>'[1]Grain Silage &amp; Meal Area'!C17</f>
        <v>1.3189810859595519</v>
      </c>
      <c r="D87" s="55">
        <f>'[1]Hay Area'!C17</f>
        <v>2.8252784362572374</v>
      </c>
      <c r="E87" s="55">
        <f>'[1]Pasture Area'!C17</f>
        <v>3.3121693121693125</v>
      </c>
      <c r="F87" s="56">
        <f>'[1]Barn Area'!C17</f>
        <v>6.1185185185185197E-3</v>
      </c>
      <c r="G87" s="55">
        <f t="shared" si="38"/>
        <v>7.46254735290462</v>
      </c>
      <c r="H87" s="54">
        <f t="shared" si="39"/>
        <v>6.1435662669450686</v>
      </c>
      <c r="I87" s="53">
        <f t="shared" si="40"/>
        <v>0.55534113570532107</v>
      </c>
      <c r="J87" s="52">
        <f t="shared" si="41"/>
        <v>0.45987596023150362</v>
      </c>
    </row>
    <row r="88" spans="2:21" ht="15">
      <c r="B88" s="40" t="s">
        <v>25</v>
      </c>
      <c r="C88" s="55">
        <f>'[1]Grain Silage &amp; Meal Area'!D17</f>
        <v>1.8559378643921964</v>
      </c>
      <c r="D88" s="55"/>
      <c r="E88" s="57"/>
      <c r="F88" s="56">
        <f>'[1]Barn Area'!D17</f>
        <v>3.3291086713062973E-4</v>
      </c>
      <c r="G88" s="55">
        <f t="shared" si="38"/>
        <v>1.856270775259327</v>
      </c>
      <c r="H88" s="54">
        <f t="shared" si="39"/>
        <v>3.3291086713062973E-4</v>
      </c>
      <c r="I88" s="53">
        <f t="shared" si="40"/>
        <v>0.99982065608554116</v>
      </c>
      <c r="J88" s="52">
        <f t="shared" si="41"/>
        <v>0</v>
      </c>
      <c r="M88" s="46"/>
      <c r="N88" s="46"/>
    </row>
    <row r="89" spans="2:21" ht="15">
      <c r="B89" s="40" t="s">
        <v>63</v>
      </c>
      <c r="C89" s="55">
        <f>'[1]Grain Silage &amp; Meal Area'!B40</f>
        <v>0.94914534591610888</v>
      </c>
      <c r="D89" s="55"/>
      <c r="E89" s="57"/>
      <c r="F89" s="59">
        <f>'[1]Barn Area'!B38</f>
        <v>1.6310469912058185E-3</v>
      </c>
      <c r="G89" s="55">
        <f t="shared" si="38"/>
        <v>0.95077639290731475</v>
      </c>
      <c r="H89" s="58">
        <f t="shared" si="39"/>
        <v>1.6310469912058185E-3</v>
      </c>
      <c r="I89" s="53">
        <f t="shared" si="40"/>
        <v>0.99828451042393007</v>
      </c>
      <c r="J89" s="52">
        <f t="shared" si="41"/>
        <v>0</v>
      </c>
      <c r="M89" s="46"/>
      <c r="N89" s="46"/>
    </row>
    <row r="90" spans="2:21" ht="15">
      <c r="B90" s="40" t="s">
        <v>29</v>
      </c>
      <c r="C90" s="55">
        <f>'[1]Grain Silage &amp; Meal Area'!F17</f>
        <v>0.85464548272482521</v>
      </c>
      <c r="D90" s="55"/>
      <c r="E90" s="57"/>
      <c r="F90" s="56">
        <f>'[1]Barn Area'!F17</f>
        <v>4.0896884727136267E-4</v>
      </c>
      <c r="G90" s="55">
        <f t="shared" si="38"/>
        <v>0.85505445157209659</v>
      </c>
      <c r="H90" s="54">
        <f t="shared" si="39"/>
        <v>4.0896884727136267E-4</v>
      </c>
      <c r="I90" s="53">
        <f t="shared" si="40"/>
        <v>0.99952170432360254</v>
      </c>
      <c r="J90" s="52">
        <f t="shared" si="41"/>
        <v>0</v>
      </c>
      <c r="M90" s="46"/>
      <c r="N90" s="46"/>
    </row>
    <row r="91" spans="2:21" ht="16" thickBot="1">
      <c r="B91" s="37" t="s">
        <v>30</v>
      </c>
      <c r="C91" s="50">
        <f>'[1]Grain Silage &amp; Meal Area'!E17</f>
        <v>0.65412174624550123</v>
      </c>
      <c r="D91" s="50"/>
      <c r="E91" s="50"/>
      <c r="F91" s="51">
        <f>'[1]Barn Area'!E17</f>
        <v>6.3371300996879288E-4</v>
      </c>
      <c r="G91" s="50">
        <f t="shared" si="38"/>
        <v>0.65475545925547007</v>
      </c>
      <c r="H91" s="49">
        <f t="shared" si="39"/>
        <v>6.3371300996879288E-4</v>
      </c>
      <c r="I91" s="48">
        <f t="shared" si="40"/>
        <v>0.99903213787527723</v>
      </c>
      <c r="J91" s="47">
        <f t="shared" si="41"/>
        <v>0</v>
      </c>
      <c r="M91" s="46"/>
      <c r="N91" s="46"/>
    </row>
    <row r="92" spans="2:21">
      <c r="B92" s="45"/>
      <c r="C92" s="34"/>
      <c r="D92" s="34"/>
      <c r="E92" s="42"/>
      <c r="F92" s="34"/>
    </row>
    <row r="93" spans="2:21" ht="13" thickBot="1">
      <c r="B93" s="45"/>
      <c r="C93" s="34"/>
      <c r="D93" s="34"/>
      <c r="E93" s="42"/>
      <c r="F93" s="34"/>
      <c r="G93" s="41"/>
      <c r="H93" s="34"/>
      <c r="I93" s="34"/>
      <c r="J93" s="34"/>
      <c r="K93" s="34"/>
      <c r="L93" s="34"/>
      <c r="M93" s="34"/>
      <c r="N93" s="34"/>
      <c r="O93" s="34"/>
      <c r="P93" s="34"/>
    </row>
    <row r="94" spans="2:21" ht="14">
      <c r="B94" s="212" t="s">
        <v>69</v>
      </c>
      <c r="C94" s="213"/>
      <c r="D94" s="214"/>
      <c r="E94" s="42"/>
      <c r="F94" s="34"/>
      <c r="G94" s="41"/>
      <c r="H94" s="34"/>
      <c r="I94" s="34"/>
      <c r="J94" s="34"/>
      <c r="K94" s="34"/>
      <c r="L94" s="34"/>
      <c r="M94" s="34"/>
      <c r="N94" s="34"/>
      <c r="O94" s="34"/>
      <c r="P94" s="34"/>
    </row>
    <row r="95" spans="2:21" ht="24">
      <c r="B95" s="40" t="s">
        <v>1</v>
      </c>
      <c r="C95" s="44" t="s">
        <v>68</v>
      </c>
      <c r="D95" s="43" t="s">
        <v>67</v>
      </c>
      <c r="E95" s="42"/>
      <c r="G95" s="41"/>
    </row>
    <row r="96" spans="2:21" ht="15">
      <c r="B96" s="40" t="s">
        <v>66</v>
      </c>
      <c r="C96" s="39">
        <f t="shared" ref="C96:C102" si="42">1/(D85+E85+F85)</f>
        <v>0.23348916871897718</v>
      </c>
      <c r="D96" s="38">
        <f t="shared" ref="D96:D102" si="43">1/G85</f>
        <v>0.15500458190694746</v>
      </c>
      <c r="E96" s="34"/>
      <c r="F96" s="34"/>
      <c r="G96" s="41"/>
      <c r="H96" s="34"/>
      <c r="I96" s="34"/>
      <c r="J96" s="34"/>
      <c r="K96" s="34"/>
      <c r="L96" s="34"/>
      <c r="M96" s="34"/>
      <c r="N96" s="34"/>
      <c r="O96" s="34"/>
      <c r="P96" s="34"/>
    </row>
    <row r="97" spans="2:16" ht="15">
      <c r="B97" s="40" t="s">
        <v>65</v>
      </c>
      <c r="C97" s="39">
        <f t="shared" si="42"/>
        <v>14.1021774206976</v>
      </c>
      <c r="D97" s="38">
        <f t="shared" si="43"/>
        <v>3.0849040387740554</v>
      </c>
      <c r="E97" s="34"/>
      <c r="F97" s="34"/>
      <c r="G97" s="41"/>
      <c r="H97" s="34"/>
      <c r="I97" s="34"/>
      <c r="J97" s="34"/>
      <c r="K97" s="34"/>
      <c r="L97" s="34"/>
      <c r="M97" s="34"/>
      <c r="N97" s="34"/>
      <c r="O97" s="34"/>
      <c r="P97" s="34"/>
    </row>
    <row r="98" spans="2:16" ht="15">
      <c r="B98" s="40" t="s">
        <v>64</v>
      </c>
      <c r="C98" s="39">
        <f t="shared" si="42"/>
        <v>0.16277190747992973</v>
      </c>
      <c r="D98" s="38">
        <f t="shared" si="43"/>
        <v>0.13400249977787729</v>
      </c>
      <c r="E98" s="34"/>
      <c r="F98" s="34"/>
      <c r="G98" s="41"/>
      <c r="H98" s="34"/>
      <c r="I98" s="34"/>
      <c r="J98" s="34"/>
      <c r="K98" s="34"/>
      <c r="L98" s="34"/>
      <c r="M98" s="34"/>
      <c r="N98" s="34"/>
      <c r="O98" s="34"/>
      <c r="P98" s="34"/>
    </row>
    <row r="99" spans="2:16" ht="15">
      <c r="B99" s="40" t="s">
        <v>25</v>
      </c>
      <c r="C99" s="39">
        <f t="shared" si="42"/>
        <v>3003.8070208372424</v>
      </c>
      <c r="D99" s="38">
        <f t="shared" si="43"/>
        <v>0.53871450939602106</v>
      </c>
      <c r="E99" s="34"/>
      <c r="F99" s="34"/>
      <c r="G99" s="41"/>
      <c r="H99" s="34"/>
      <c r="I99" s="34"/>
      <c r="J99" s="34"/>
      <c r="K99" s="34"/>
      <c r="L99" s="34"/>
      <c r="M99" s="34"/>
      <c r="N99" s="34"/>
      <c r="O99" s="34"/>
      <c r="P99" s="34"/>
    </row>
    <row r="100" spans="2:16" ht="15">
      <c r="B100" s="40" t="s">
        <v>63</v>
      </c>
      <c r="C100" s="39">
        <f t="shared" si="42"/>
        <v>613.1031205058714</v>
      </c>
      <c r="D100" s="38">
        <f t="shared" si="43"/>
        <v>1.0517720122837377</v>
      </c>
      <c r="E100" s="34"/>
      <c r="F100" s="34"/>
      <c r="G100" s="41"/>
      <c r="H100" s="34"/>
      <c r="I100" s="34"/>
      <c r="J100" s="34"/>
      <c r="K100" s="34"/>
      <c r="L100" s="34"/>
      <c r="M100" s="34"/>
      <c r="N100" s="34"/>
      <c r="O100" s="34"/>
      <c r="P100" s="34"/>
    </row>
    <row r="101" spans="2:16" ht="15">
      <c r="B101" s="40" t="s">
        <v>29</v>
      </c>
      <c r="C101" s="39">
        <f t="shared" si="42"/>
        <v>2445.1740191752824</v>
      </c>
      <c r="D101" s="38">
        <f t="shared" si="43"/>
        <v>1.1695161614110161</v>
      </c>
      <c r="E101" s="34"/>
      <c r="F101" s="34"/>
      <c r="G101" s="34"/>
      <c r="H101" s="34"/>
      <c r="I101" s="34"/>
      <c r="J101" s="34"/>
      <c r="K101" s="34"/>
      <c r="L101" s="34"/>
      <c r="M101" s="34"/>
      <c r="N101" s="34"/>
      <c r="O101" s="34"/>
      <c r="P101" s="34"/>
    </row>
    <row r="102" spans="2:16" ht="16" thickBot="1">
      <c r="B102" s="37" t="s">
        <v>30</v>
      </c>
      <c r="C102" s="36">
        <f t="shared" si="42"/>
        <v>1578.0013732860634</v>
      </c>
      <c r="D102" s="35">
        <f t="shared" si="43"/>
        <v>1.5272877619640033</v>
      </c>
      <c r="E102" s="34"/>
      <c r="F102" s="34"/>
      <c r="G102" s="34"/>
      <c r="H102" s="34"/>
      <c r="I102" s="34"/>
      <c r="J102" s="34"/>
      <c r="K102" s="34"/>
      <c r="L102" s="34"/>
      <c r="M102" s="34"/>
      <c r="N102" s="34"/>
      <c r="O102" s="34"/>
      <c r="P102" s="34"/>
    </row>
    <row r="104" spans="2:16">
      <c r="B104" s="32">
        <v>1</v>
      </c>
      <c r="C104" s="33" t="s">
        <v>62</v>
      </c>
    </row>
    <row r="105" spans="2:16">
      <c r="B105" s="32">
        <v>2</v>
      </c>
      <c r="C105" s="33" t="s">
        <v>61</v>
      </c>
    </row>
    <row r="106" spans="2:16">
      <c r="B106" s="32">
        <v>3</v>
      </c>
      <c r="C106" s="31" t="s">
        <v>60</v>
      </c>
    </row>
  </sheetData>
  <sheetProtection sheet="1" objects="1" scenarios="1"/>
  <mergeCells count="8">
    <mergeCell ref="P11:V11"/>
    <mergeCell ref="B72:F72"/>
    <mergeCell ref="B83:F83"/>
    <mergeCell ref="B6:L6"/>
    <mergeCell ref="B51:M51"/>
    <mergeCell ref="B31:L31"/>
    <mergeCell ref="B94:D94"/>
    <mergeCell ref="B11:O1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40"/>
  </cols>
  <sheetData>
    <row r="1" spans="1:2">
      <c r="A1" s="148" t="s">
        <v>248</v>
      </c>
    </row>
    <row r="2" spans="1:2">
      <c r="A2" s="148"/>
    </row>
    <row r="3" spans="1:2">
      <c r="A3" s="168" t="s">
        <v>249</v>
      </c>
    </row>
    <row r="4" spans="1:2">
      <c r="A4" s="168"/>
    </row>
    <row r="5" spans="1:2">
      <c r="A5" s="140">
        <v>60</v>
      </c>
      <c r="B5" s="140" t="s">
        <v>250</v>
      </c>
    </row>
    <row r="6" spans="1:2">
      <c r="A6" s="140">
        <f>1/33</f>
        <v>3.0303030303030304E-2</v>
      </c>
      <c r="B6" s="140" t="s">
        <v>251</v>
      </c>
    </row>
    <row r="7" spans="1:2">
      <c r="A7" s="140">
        <f>A5*A6</f>
        <v>1.8181818181818183</v>
      </c>
      <c r="B7" s="140" t="s">
        <v>252</v>
      </c>
    </row>
    <row r="9" spans="1:2">
      <c r="A9" s="168" t="s">
        <v>253</v>
      </c>
    </row>
    <row r="10" spans="1:2">
      <c r="A10" s="140">
        <v>60</v>
      </c>
      <c r="B10" s="140" t="s">
        <v>250</v>
      </c>
    </row>
    <row r="11" spans="1:2">
      <c r="A11" s="140" t="s">
        <v>254</v>
      </c>
      <c r="B11" s="140" t="s">
        <v>252</v>
      </c>
    </row>
    <row r="13" spans="1:2">
      <c r="A13" s="168" t="s">
        <v>255</v>
      </c>
    </row>
    <row r="14" spans="1:2">
      <c r="A14" s="140">
        <v>59.92</v>
      </c>
      <c r="B14" s="140" t="s">
        <v>256</v>
      </c>
    </row>
    <row r="15" spans="1:2">
      <c r="A15" s="140">
        <f>20.4/15</f>
        <v>1.3599999999999999</v>
      </c>
      <c r="B15" s="140" t="s">
        <v>257</v>
      </c>
    </row>
    <row r="16" spans="1:2">
      <c r="A16" s="140">
        <f>A14/100</f>
        <v>0.59920000000000007</v>
      </c>
      <c r="B16" s="140" t="s">
        <v>258</v>
      </c>
    </row>
    <row r="17" spans="1:9" ht="15" thickBot="1"/>
    <row r="18" spans="1:9" ht="15" thickBot="1">
      <c r="A18" s="169"/>
      <c r="F18" s="170" t="s">
        <v>259</v>
      </c>
      <c r="G18" s="171"/>
    </row>
    <row r="19" spans="1:9">
      <c r="F19" s="172">
        <f>1.5*A15</f>
        <v>2.04</v>
      </c>
      <c r="G19" s="173" t="s">
        <v>260</v>
      </c>
      <c r="H19" s="173"/>
      <c r="I19" s="174"/>
    </row>
    <row r="20" spans="1:9">
      <c r="A20" s="160"/>
      <c r="F20" s="175">
        <f>F19*A16</f>
        <v>1.2223680000000001</v>
      </c>
      <c r="G20" s="176" t="s">
        <v>261</v>
      </c>
      <c r="H20" s="176"/>
      <c r="I20" s="177"/>
    </row>
    <row r="21" spans="1:9" ht="15" thickBot="1">
      <c r="E21" s="160"/>
      <c r="F21" s="178"/>
      <c r="G21" s="179"/>
      <c r="H21" s="179"/>
      <c r="I21" s="18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15" workbookViewId="0">
      <selection activeCell="M50" sqref="M50"/>
    </sheetView>
  </sheetViews>
  <sheetFormatPr baseColWidth="10" defaultRowHeight="15" x14ac:dyDescent="0"/>
  <cols>
    <col min="1" max="1" width="21.6640625" customWidth="1"/>
    <col min="12" max="12" width="21.83203125" customWidth="1"/>
  </cols>
  <sheetData>
    <row r="1" spans="1:19">
      <c r="A1" s="1" t="s">
        <v>0</v>
      </c>
    </row>
    <row r="2" spans="1:19">
      <c r="A2" s="1" t="s">
        <v>1</v>
      </c>
      <c r="B2" s="1" t="s">
        <v>2</v>
      </c>
      <c r="C2" s="1" t="s">
        <v>3</v>
      </c>
      <c r="D2" s="1" t="s">
        <v>4</v>
      </c>
      <c r="E2" s="1" t="s">
        <v>5</v>
      </c>
      <c r="F2" s="1" t="s">
        <v>6</v>
      </c>
      <c r="G2" s="1" t="s">
        <v>7</v>
      </c>
      <c r="H2" s="1" t="s">
        <v>8</v>
      </c>
      <c r="I2" s="1"/>
      <c r="J2" s="1" t="s">
        <v>9</v>
      </c>
      <c r="K2" s="1" t="s">
        <v>10</v>
      </c>
      <c r="L2" s="1" t="s">
        <v>11</v>
      </c>
      <c r="M2" s="1" t="s">
        <v>12</v>
      </c>
      <c r="N2" s="1"/>
      <c r="O2" s="1"/>
      <c r="P2" s="1"/>
      <c r="Q2" s="1"/>
      <c r="R2" s="1"/>
      <c r="S2" s="1"/>
    </row>
    <row r="3" spans="1:19">
      <c r="A3" s="1" t="s">
        <v>13</v>
      </c>
      <c r="B3">
        <v>0</v>
      </c>
      <c r="C3">
        <v>2.0490196078431375E-2</v>
      </c>
      <c r="D3">
        <v>0.38009313725490196</v>
      </c>
      <c r="E3">
        <v>1.0245098039215687E-3</v>
      </c>
      <c r="F3">
        <v>0</v>
      </c>
      <c r="G3">
        <v>1.0245098039215687E-3</v>
      </c>
      <c r="H3">
        <v>5.1225490196078437E-3</v>
      </c>
      <c r="J3">
        <v>2.056</v>
      </c>
      <c r="K3">
        <v>1.427</v>
      </c>
      <c r="L3">
        <v>0.17699999999999999</v>
      </c>
      <c r="M3">
        <v>0.58475490196078428</v>
      </c>
      <c r="N3" t="s">
        <v>15</v>
      </c>
    </row>
    <row r="4" spans="1:19">
      <c r="A4" s="1" t="s">
        <v>14</v>
      </c>
      <c r="B4">
        <v>0</v>
      </c>
      <c r="C4">
        <v>7.1471471471471473E-3</v>
      </c>
      <c r="D4">
        <v>0.31549549549549549</v>
      </c>
      <c r="E4">
        <v>0</v>
      </c>
      <c r="F4">
        <v>0</v>
      </c>
      <c r="G4">
        <v>5.1051051051051056E-3</v>
      </c>
      <c r="H4">
        <v>5.1051051051051056E-3</v>
      </c>
      <c r="J4">
        <v>2.0249999999999999</v>
      </c>
      <c r="K4">
        <v>1.528</v>
      </c>
      <c r="L4">
        <v>8.6999999999999994E-2</v>
      </c>
      <c r="M4">
        <v>0.41985285285285279</v>
      </c>
      <c r="N4" t="s">
        <v>15</v>
      </c>
    </row>
    <row r="5" spans="1:19">
      <c r="A5" s="1" t="s">
        <v>16</v>
      </c>
      <c r="B5">
        <v>1.0272596843615496E-3</v>
      </c>
      <c r="C5">
        <v>1.3354375896700143E-2</v>
      </c>
      <c r="D5">
        <v>0.58142898134863696</v>
      </c>
      <c r="E5">
        <v>6.3690100430416063E-2</v>
      </c>
      <c r="F5">
        <v>0</v>
      </c>
      <c r="G5">
        <v>2.0545193687230991E-2</v>
      </c>
      <c r="H5">
        <v>1.6436154949784794E-2</v>
      </c>
      <c r="J5">
        <v>0.82899999999999996</v>
      </c>
      <c r="K5">
        <v>0.217</v>
      </c>
      <c r="L5">
        <v>1.0999999999999999E-2</v>
      </c>
      <c r="M5">
        <v>0.70748206599713037</v>
      </c>
      <c r="N5" t="s">
        <v>15</v>
      </c>
    </row>
    <row r="6" spans="1:19">
      <c r="A6" s="1" t="s">
        <v>17</v>
      </c>
      <c r="B6">
        <v>0</v>
      </c>
      <c r="C6">
        <v>0</v>
      </c>
      <c r="D6">
        <v>1.3273204172876305</v>
      </c>
      <c r="E6">
        <v>0</v>
      </c>
      <c r="F6">
        <v>0</v>
      </c>
      <c r="G6">
        <v>0</v>
      </c>
      <c r="H6">
        <v>1.4250372578241431E-2</v>
      </c>
      <c r="J6">
        <v>1.0980000000000001</v>
      </c>
      <c r="K6">
        <v>0.81699999999999995</v>
      </c>
      <c r="L6">
        <v>0.44</v>
      </c>
      <c r="M6">
        <v>1.7815707898658719</v>
      </c>
      <c r="N6" t="s">
        <v>15</v>
      </c>
    </row>
    <row r="7" spans="1:19">
      <c r="A7" s="1" t="s">
        <v>18</v>
      </c>
      <c r="B7">
        <v>0</v>
      </c>
      <c r="C7">
        <v>0</v>
      </c>
      <c r="D7">
        <v>1.355717427157779</v>
      </c>
      <c r="E7">
        <v>0</v>
      </c>
      <c r="F7">
        <v>0</v>
      </c>
      <c r="G7">
        <v>0</v>
      </c>
      <c r="H7">
        <v>0.40305112699285323</v>
      </c>
      <c r="J7">
        <v>0.373</v>
      </c>
      <c r="K7">
        <v>0.98599999999999999</v>
      </c>
      <c r="L7">
        <v>1.7689999999999999</v>
      </c>
      <c r="M7">
        <v>3.5277685541506321</v>
      </c>
      <c r="N7" t="s">
        <v>15</v>
      </c>
    </row>
    <row r="8" spans="1:19">
      <c r="A8" s="1" t="s">
        <v>19</v>
      </c>
      <c r="B8">
        <v>0</v>
      </c>
      <c r="C8">
        <v>0</v>
      </c>
      <c r="D8">
        <v>2.375</v>
      </c>
      <c r="E8">
        <v>0</v>
      </c>
      <c r="F8">
        <v>0</v>
      </c>
      <c r="G8">
        <v>0</v>
      </c>
      <c r="H8">
        <v>0.71249999999999991</v>
      </c>
      <c r="J8">
        <v>0.45700000000000002</v>
      </c>
      <c r="K8">
        <v>0.91300000000000003</v>
      </c>
      <c r="L8">
        <v>2.738</v>
      </c>
      <c r="M8">
        <v>5.8254999999999999</v>
      </c>
      <c r="N8" t="s">
        <v>15</v>
      </c>
    </row>
    <row r="9" spans="1:19">
      <c r="A9" s="1" t="s">
        <v>20</v>
      </c>
      <c r="B9">
        <v>0</v>
      </c>
      <c r="C9">
        <v>0</v>
      </c>
      <c r="D9">
        <v>0.60387096774193549</v>
      </c>
      <c r="E9">
        <v>0</v>
      </c>
      <c r="F9">
        <v>0</v>
      </c>
      <c r="G9">
        <v>0</v>
      </c>
      <c r="H9">
        <v>0.18116129032258066</v>
      </c>
      <c r="J9">
        <v>6.3E-2</v>
      </c>
      <c r="K9">
        <v>1.27</v>
      </c>
      <c r="L9">
        <v>0.317</v>
      </c>
      <c r="M9">
        <v>1.1020322580645161</v>
      </c>
      <c r="N9" t="s">
        <v>15</v>
      </c>
    </row>
    <row r="10" spans="1:19">
      <c r="A10" s="1" t="s">
        <v>21</v>
      </c>
      <c r="B10">
        <v>0</v>
      </c>
      <c r="C10">
        <v>0</v>
      </c>
      <c r="D10">
        <v>8.8999999999999996E-2</v>
      </c>
      <c r="E10">
        <v>0</v>
      </c>
      <c r="F10">
        <v>0</v>
      </c>
      <c r="G10">
        <v>0</v>
      </c>
      <c r="H10">
        <v>1.4999999999999999E-2</v>
      </c>
      <c r="J10">
        <v>0.50800000000000001</v>
      </c>
      <c r="K10">
        <v>0.85299999999999998</v>
      </c>
      <c r="L10">
        <v>1.28</v>
      </c>
      <c r="M10">
        <v>1.3840000000000001</v>
      </c>
      <c r="N10" t="s">
        <v>15</v>
      </c>
    </row>
    <row r="11" spans="1:19">
      <c r="A11" s="1" t="s">
        <v>22</v>
      </c>
      <c r="B11">
        <v>0</v>
      </c>
      <c r="C11">
        <v>1E-3</v>
      </c>
      <c r="D11">
        <v>3.5999999999999997E-2</v>
      </c>
      <c r="E11">
        <v>0</v>
      </c>
      <c r="F11">
        <v>0</v>
      </c>
      <c r="G11">
        <v>0</v>
      </c>
      <c r="H11">
        <v>1E-3</v>
      </c>
      <c r="J11">
        <v>0.19</v>
      </c>
      <c r="K11">
        <v>0.13200000000000001</v>
      </c>
      <c r="L11">
        <v>2.8000000000000001E-2</v>
      </c>
      <c r="M11">
        <v>6.6000000000000003E-2</v>
      </c>
      <c r="N11" t="s">
        <v>15</v>
      </c>
    </row>
    <row r="12" spans="1:19">
      <c r="A12" s="1" t="s">
        <v>23</v>
      </c>
      <c r="B12">
        <v>0</v>
      </c>
      <c r="C12">
        <v>0</v>
      </c>
      <c r="D12">
        <v>4.2000000000000003E-2</v>
      </c>
      <c r="E12">
        <v>0</v>
      </c>
      <c r="F12">
        <v>0</v>
      </c>
      <c r="G12">
        <v>0</v>
      </c>
      <c r="H12">
        <v>0</v>
      </c>
      <c r="J12">
        <v>0.27900000000000003</v>
      </c>
      <c r="K12">
        <v>0.30499999999999999</v>
      </c>
      <c r="L12">
        <v>7.5999999999999998E-2</v>
      </c>
      <c r="M12">
        <v>0.11799999999999999</v>
      </c>
      <c r="N12" t="s">
        <v>15</v>
      </c>
    </row>
    <row r="13" spans="1:19">
      <c r="A13" s="1" t="s">
        <v>24</v>
      </c>
      <c r="B13">
        <v>0</v>
      </c>
      <c r="C13">
        <v>2E-3</v>
      </c>
      <c r="D13">
        <v>2.1000000000000001E-2</v>
      </c>
      <c r="E13">
        <v>0</v>
      </c>
      <c r="F13">
        <v>0</v>
      </c>
      <c r="G13">
        <v>0</v>
      </c>
      <c r="H13">
        <v>2E-3</v>
      </c>
      <c r="J13">
        <v>0.127</v>
      </c>
      <c r="K13">
        <v>1.2999999999999999E-2</v>
      </c>
      <c r="L13">
        <v>0</v>
      </c>
      <c r="M13">
        <v>2.5000000000000001E-2</v>
      </c>
      <c r="N13" t="s">
        <v>15</v>
      </c>
    </row>
    <row r="14" spans="1:19">
      <c r="A14" s="1" t="s">
        <v>25</v>
      </c>
      <c r="B14">
        <v>0.11181707317073171</v>
      </c>
      <c r="C14">
        <v>1.0548780487804879E-3</v>
      </c>
      <c r="D14">
        <v>0.13291463414634147</v>
      </c>
      <c r="E14">
        <v>1.0548780487804879E-3</v>
      </c>
      <c r="F14">
        <v>4.6414634146341463E-2</v>
      </c>
      <c r="G14">
        <v>1.6878048780487806E-2</v>
      </c>
      <c r="H14">
        <v>1.6878048780487806E-2</v>
      </c>
      <c r="J14">
        <v>0</v>
      </c>
      <c r="K14">
        <v>0</v>
      </c>
      <c r="L14">
        <v>0</v>
      </c>
      <c r="M14">
        <v>0.32701219512195129</v>
      </c>
      <c r="N14" t="s">
        <v>15</v>
      </c>
    </row>
    <row r="15" spans="1:19">
      <c r="A15" s="1" t="s">
        <v>26</v>
      </c>
      <c r="B15">
        <v>0.24969968051118213</v>
      </c>
      <c r="C15">
        <v>0</v>
      </c>
      <c r="D15">
        <v>0.46525239616613417</v>
      </c>
      <c r="E15">
        <v>0</v>
      </c>
      <c r="F15">
        <v>0.1205814696485623</v>
      </c>
      <c r="G15">
        <v>5.0153354632587861E-2</v>
      </c>
      <c r="H15">
        <v>4.9086261980830673E-2</v>
      </c>
      <c r="J15">
        <v>0</v>
      </c>
      <c r="K15">
        <v>0</v>
      </c>
      <c r="L15">
        <v>0</v>
      </c>
      <c r="M15">
        <v>0.93477316293929713</v>
      </c>
      <c r="N15" t="s">
        <v>15</v>
      </c>
    </row>
    <row r="16" spans="1:19">
      <c r="A16" s="1" t="s">
        <v>27</v>
      </c>
      <c r="B16">
        <v>0.10544217687074831</v>
      </c>
      <c r="C16">
        <v>1.0544217687074829E-3</v>
      </c>
      <c r="D16">
        <v>0.11493197278911564</v>
      </c>
      <c r="E16">
        <v>0</v>
      </c>
      <c r="F16">
        <v>4.2176870748299324E-2</v>
      </c>
      <c r="G16">
        <v>1.4761904761904763E-2</v>
      </c>
      <c r="H16">
        <v>1.4761904761904763E-2</v>
      </c>
      <c r="J16">
        <v>0</v>
      </c>
      <c r="K16">
        <v>0</v>
      </c>
      <c r="L16">
        <v>0</v>
      </c>
      <c r="M16">
        <v>0.29312925170068027</v>
      </c>
      <c r="N16" t="s">
        <v>15</v>
      </c>
    </row>
    <row r="17" spans="1:14">
      <c r="A17" s="1" t="s">
        <v>28</v>
      </c>
      <c r="B17">
        <v>1.145338078291815E-2</v>
      </c>
      <c r="C17">
        <v>0</v>
      </c>
      <c r="D17">
        <v>0</v>
      </c>
      <c r="E17">
        <v>1.0817081850533809E-2</v>
      </c>
      <c r="F17">
        <v>0</v>
      </c>
      <c r="G17">
        <v>3.6056939501779356E-3</v>
      </c>
      <c r="H17">
        <v>2.1209964412811388E-3</v>
      </c>
      <c r="J17">
        <v>0</v>
      </c>
      <c r="K17">
        <v>0</v>
      </c>
      <c r="L17">
        <v>0</v>
      </c>
      <c r="M17">
        <v>2.7997153024911035E-2</v>
      </c>
      <c r="N17" t="s">
        <v>15</v>
      </c>
    </row>
    <row r="18" spans="1:14">
      <c r="A18" s="1" t="s">
        <v>29</v>
      </c>
      <c r="B18">
        <v>1.1999999999999999E-3</v>
      </c>
      <c r="C18">
        <v>0</v>
      </c>
      <c r="D18">
        <v>8.9999999999999998E-4</v>
      </c>
      <c r="E18">
        <v>0</v>
      </c>
      <c r="F18">
        <v>0</v>
      </c>
      <c r="G18">
        <v>2.9999999999999997E-4</v>
      </c>
      <c r="H18">
        <v>2.0000000000000001E-4</v>
      </c>
      <c r="J18">
        <v>0</v>
      </c>
      <c r="K18">
        <v>0</v>
      </c>
      <c r="L18">
        <v>0</v>
      </c>
      <c r="M18">
        <v>2.5999999999999999E-3</v>
      </c>
      <c r="N18" t="s">
        <v>15</v>
      </c>
    </row>
    <row r="19" spans="1:14">
      <c r="A19" s="1" t="s">
        <v>30</v>
      </c>
      <c r="B19">
        <v>4.7597222222222225E-3</v>
      </c>
      <c r="C19">
        <v>0</v>
      </c>
      <c r="D19">
        <v>0</v>
      </c>
      <c r="E19">
        <v>5.8979166666666668E-3</v>
      </c>
      <c r="F19">
        <v>0</v>
      </c>
      <c r="G19">
        <v>3.1041666666666665E-3</v>
      </c>
      <c r="H19">
        <v>6.2083333333333326E-4</v>
      </c>
      <c r="J19">
        <v>0</v>
      </c>
      <c r="K19">
        <v>0</v>
      </c>
      <c r="L19">
        <v>0</v>
      </c>
      <c r="M19">
        <v>1.4382638888888889E-2</v>
      </c>
      <c r="N19" t="s">
        <v>15</v>
      </c>
    </row>
    <row r="20" spans="1:14" ht="16" thickBot="1"/>
    <row r="21" spans="1:14">
      <c r="A21" s="215" t="s">
        <v>57</v>
      </c>
      <c r="B21" s="216"/>
      <c r="C21" s="216"/>
      <c r="D21" s="216"/>
      <c r="E21" s="216"/>
      <c r="F21" s="216"/>
      <c r="G21" s="216"/>
      <c r="H21" s="216"/>
      <c r="I21" s="216"/>
      <c r="J21" s="216"/>
      <c r="K21" s="217"/>
    </row>
    <row r="22" spans="1:14">
      <c r="A22" s="20" t="s">
        <v>1</v>
      </c>
      <c r="B22" s="21" t="s">
        <v>2</v>
      </c>
      <c r="C22" s="21" t="s">
        <v>3</v>
      </c>
      <c r="D22" s="21" t="s">
        <v>4</v>
      </c>
      <c r="E22" s="21" t="s">
        <v>5</v>
      </c>
      <c r="F22" s="21" t="s">
        <v>6</v>
      </c>
      <c r="G22" s="21" t="s">
        <v>7</v>
      </c>
      <c r="H22" s="21" t="s">
        <v>8</v>
      </c>
      <c r="I22" s="21" t="s">
        <v>9</v>
      </c>
      <c r="J22" s="21" t="s">
        <v>10</v>
      </c>
      <c r="K22" s="22" t="s">
        <v>11</v>
      </c>
    </row>
    <row r="23" spans="1:14">
      <c r="A23" s="23" t="s">
        <v>13</v>
      </c>
      <c r="B23" s="24">
        <f t="shared" ref="B23:B39" si="0">B3+(O3*I3)</f>
        <v>0</v>
      </c>
      <c r="C23" s="24">
        <f t="shared" ref="C23:C39" si="1">C3+(P3*I3)</f>
        <v>2.0490196078431375E-2</v>
      </c>
      <c r="D23" s="24">
        <f t="shared" ref="D23:D39" si="2">D3+(Q3*I3)</f>
        <v>0.38009313725490196</v>
      </c>
      <c r="E23" s="24">
        <f t="shared" ref="E23:E39" si="3">E3+(R3*I3)</f>
        <v>1.0245098039215687E-3</v>
      </c>
      <c r="F23" s="24">
        <f>F3+(S3*I3)</f>
        <v>0</v>
      </c>
      <c r="G23" s="24">
        <f>G3+(T3*I3)</f>
        <v>1.0245098039215687E-3</v>
      </c>
      <c r="H23" s="24">
        <f>H3+(U3*I3)</f>
        <v>5.1225490196078437E-3</v>
      </c>
      <c r="I23" s="24">
        <f t="shared" ref="I23:K39" si="4">J3</f>
        <v>2.056</v>
      </c>
      <c r="J23" s="24">
        <f t="shared" si="4"/>
        <v>1.427</v>
      </c>
      <c r="K23" s="25">
        <f t="shared" si="4"/>
        <v>0.17699999999999999</v>
      </c>
    </row>
    <row r="24" spans="1:14">
      <c r="A24" s="26" t="s">
        <v>14</v>
      </c>
      <c r="B24" s="24">
        <f t="shared" si="0"/>
        <v>0</v>
      </c>
      <c r="C24" s="24">
        <f t="shared" si="1"/>
        <v>7.1471471471471473E-3</v>
      </c>
      <c r="D24" s="24">
        <f t="shared" si="2"/>
        <v>0.31549549549549549</v>
      </c>
      <c r="E24" s="24">
        <f t="shared" si="3"/>
        <v>0</v>
      </c>
      <c r="F24" s="24">
        <f t="shared" ref="F24:F39" si="5">F4+(S4*I4)</f>
        <v>0</v>
      </c>
      <c r="G24" s="24">
        <f t="shared" ref="G24:G39" si="6">G4+(T4*I4)</f>
        <v>5.1051051051051056E-3</v>
      </c>
      <c r="H24" s="24">
        <f t="shared" ref="H24:H39" si="7">H4+(U4*I4)</f>
        <v>5.1051051051051056E-3</v>
      </c>
      <c r="I24" s="24">
        <f t="shared" si="4"/>
        <v>2.0249999999999999</v>
      </c>
      <c r="J24" s="24">
        <f t="shared" si="4"/>
        <v>1.528</v>
      </c>
      <c r="K24" s="25">
        <f t="shared" si="4"/>
        <v>8.6999999999999994E-2</v>
      </c>
    </row>
    <row r="25" spans="1:14">
      <c r="A25" s="26" t="s">
        <v>16</v>
      </c>
      <c r="B25" s="24">
        <f t="shared" si="0"/>
        <v>1.0272596843615496E-3</v>
      </c>
      <c r="C25" s="24">
        <f t="shared" si="1"/>
        <v>1.3354375896700143E-2</v>
      </c>
      <c r="D25" s="24">
        <f t="shared" si="2"/>
        <v>0.58142898134863696</v>
      </c>
      <c r="E25" s="24">
        <f t="shared" si="3"/>
        <v>6.3690100430416063E-2</v>
      </c>
      <c r="F25" s="24">
        <f t="shared" si="5"/>
        <v>0</v>
      </c>
      <c r="G25" s="24">
        <f t="shared" si="6"/>
        <v>2.0545193687230991E-2</v>
      </c>
      <c r="H25" s="24">
        <f t="shared" si="7"/>
        <v>1.6436154949784794E-2</v>
      </c>
      <c r="I25" s="24">
        <f t="shared" si="4"/>
        <v>0.82899999999999996</v>
      </c>
      <c r="J25" s="24">
        <f t="shared" si="4"/>
        <v>0.217</v>
      </c>
      <c r="K25" s="25">
        <f t="shared" si="4"/>
        <v>1.0999999999999999E-2</v>
      </c>
    </row>
    <row r="26" spans="1:14">
      <c r="A26" s="26" t="s">
        <v>17</v>
      </c>
      <c r="B26" s="24">
        <f t="shared" si="0"/>
        <v>0</v>
      </c>
      <c r="C26" s="24">
        <f t="shared" si="1"/>
        <v>0</v>
      </c>
      <c r="D26" s="24">
        <f t="shared" si="2"/>
        <v>1.3273204172876305</v>
      </c>
      <c r="E26" s="24">
        <f t="shared" si="3"/>
        <v>0</v>
      </c>
      <c r="F26" s="24">
        <f t="shared" si="5"/>
        <v>0</v>
      </c>
      <c r="G26" s="24">
        <f t="shared" si="6"/>
        <v>0</v>
      </c>
      <c r="H26" s="24">
        <f t="shared" si="7"/>
        <v>1.4250372578241431E-2</v>
      </c>
      <c r="I26" s="24">
        <f t="shared" si="4"/>
        <v>1.0980000000000001</v>
      </c>
      <c r="J26" s="24">
        <f t="shared" si="4"/>
        <v>0.81699999999999995</v>
      </c>
      <c r="K26" s="25">
        <f t="shared" si="4"/>
        <v>0.44</v>
      </c>
    </row>
    <row r="27" spans="1:14">
      <c r="A27" s="23" t="s">
        <v>18</v>
      </c>
      <c r="B27" s="24">
        <f t="shared" si="0"/>
        <v>0</v>
      </c>
      <c r="C27" s="24">
        <f t="shared" si="1"/>
        <v>0</v>
      </c>
      <c r="D27" s="24">
        <f t="shared" si="2"/>
        <v>1.355717427157779</v>
      </c>
      <c r="E27" s="24">
        <f t="shared" si="3"/>
        <v>0</v>
      </c>
      <c r="F27" s="24">
        <f t="shared" si="5"/>
        <v>0</v>
      </c>
      <c r="G27" s="24">
        <f t="shared" si="6"/>
        <v>0</v>
      </c>
      <c r="H27" s="24">
        <f t="shared" si="7"/>
        <v>0.40305112699285323</v>
      </c>
      <c r="I27" s="24">
        <f t="shared" si="4"/>
        <v>0.373</v>
      </c>
      <c r="J27" s="24">
        <f t="shared" si="4"/>
        <v>0.98599999999999999</v>
      </c>
      <c r="K27" s="25">
        <f t="shared" si="4"/>
        <v>1.7689999999999999</v>
      </c>
    </row>
    <row r="28" spans="1:14">
      <c r="A28" s="26" t="s">
        <v>19</v>
      </c>
      <c r="B28" s="24">
        <f t="shared" si="0"/>
        <v>0</v>
      </c>
      <c r="C28" s="24">
        <f t="shared" si="1"/>
        <v>0</v>
      </c>
      <c r="D28" s="24">
        <f t="shared" si="2"/>
        <v>2.375</v>
      </c>
      <c r="E28" s="24">
        <f t="shared" si="3"/>
        <v>0</v>
      </c>
      <c r="F28" s="24">
        <f t="shared" si="5"/>
        <v>0</v>
      </c>
      <c r="G28" s="24">
        <f t="shared" si="6"/>
        <v>0</v>
      </c>
      <c r="H28" s="24">
        <f t="shared" si="7"/>
        <v>0.71249999999999991</v>
      </c>
      <c r="I28" s="24">
        <f t="shared" si="4"/>
        <v>0.45700000000000002</v>
      </c>
      <c r="J28" s="24">
        <f t="shared" si="4"/>
        <v>0.91300000000000003</v>
      </c>
      <c r="K28" s="25">
        <f t="shared" si="4"/>
        <v>2.738</v>
      </c>
    </row>
    <row r="29" spans="1:14">
      <c r="A29" s="26" t="s">
        <v>20</v>
      </c>
      <c r="B29" s="24">
        <f t="shared" si="0"/>
        <v>0</v>
      </c>
      <c r="C29" s="24">
        <f t="shared" si="1"/>
        <v>0</v>
      </c>
      <c r="D29" s="24">
        <f t="shared" si="2"/>
        <v>0.60387096774193549</v>
      </c>
      <c r="E29" s="24">
        <f t="shared" si="3"/>
        <v>0</v>
      </c>
      <c r="F29" s="24">
        <f t="shared" si="5"/>
        <v>0</v>
      </c>
      <c r="G29" s="24">
        <f t="shared" si="6"/>
        <v>0</v>
      </c>
      <c r="H29" s="24">
        <f t="shared" si="7"/>
        <v>0.18116129032258066</v>
      </c>
      <c r="I29" s="24">
        <f t="shared" si="4"/>
        <v>6.3E-2</v>
      </c>
      <c r="J29" s="24">
        <f t="shared" si="4"/>
        <v>1.27</v>
      </c>
      <c r="K29" s="25">
        <f t="shared" si="4"/>
        <v>0.317</v>
      </c>
    </row>
    <row r="30" spans="1:14">
      <c r="A30" s="26" t="s">
        <v>21</v>
      </c>
      <c r="B30" s="24">
        <f t="shared" si="0"/>
        <v>0</v>
      </c>
      <c r="C30" s="24">
        <f t="shared" si="1"/>
        <v>0</v>
      </c>
      <c r="D30" s="24">
        <f t="shared" si="2"/>
        <v>8.8999999999999996E-2</v>
      </c>
      <c r="E30" s="24">
        <f t="shared" si="3"/>
        <v>0</v>
      </c>
      <c r="F30" s="24">
        <f t="shared" si="5"/>
        <v>0</v>
      </c>
      <c r="G30" s="24">
        <f t="shared" si="6"/>
        <v>0</v>
      </c>
      <c r="H30" s="24">
        <f t="shared" si="7"/>
        <v>1.4999999999999999E-2</v>
      </c>
      <c r="I30" s="24">
        <f t="shared" si="4"/>
        <v>0.50800000000000001</v>
      </c>
      <c r="J30" s="24">
        <f t="shared" si="4"/>
        <v>0.85299999999999998</v>
      </c>
      <c r="K30" s="25">
        <f t="shared" si="4"/>
        <v>1.28</v>
      </c>
    </row>
    <row r="31" spans="1:14">
      <c r="A31" s="23" t="s">
        <v>22</v>
      </c>
      <c r="B31" s="24">
        <f t="shared" si="0"/>
        <v>0</v>
      </c>
      <c r="C31" s="24">
        <f t="shared" si="1"/>
        <v>1E-3</v>
      </c>
      <c r="D31" s="24">
        <f t="shared" si="2"/>
        <v>3.5999999999999997E-2</v>
      </c>
      <c r="E31" s="24">
        <f t="shared" si="3"/>
        <v>0</v>
      </c>
      <c r="F31" s="24">
        <f t="shared" si="5"/>
        <v>0</v>
      </c>
      <c r="G31" s="24">
        <f t="shared" si="6"/>
        <v>0</v>
      </c>
      <c r="H31" s="24">
        <f t="shared" si="7"/>
        <v>1E-3</v>
      </c>
      <c r="I31" s="24">
        <f t="shared" si="4"/>
        <v>0.19</v>
      </c>
      <c r="J31" s="24">
        <f t="shared" si="4"/>
        <v>0.13200000000000001</v>
      </c>
      <c r="K31" s="25">
        <f t="shared" si="4"/>
        <v>2.8000000000000001E-2</v>
      </c>
    </row>
    <row r="32" spans="1:14">
      <c r="A32" s="26" t="s">
        <v>23</v>
      </c>
      <c r="B32" s="24">
        <f t="shared" si="0"/>
        <v>0</v>
      </c>
      <c r="C32" s="24">
        <f t="shared" si="1"/>
        <v>0</v>
      </c>
      <c r="D32" s="24">
        <f t="shared" si="2"/>
        <v>4.2000000000000003E-2</v>
      </c>
      <c r="E32" s="24">
        <f t="shared" si="3"/>
        <v>0</v>
      </c>
      <c r="F32" s="24">
        <f t="shared" si="5"/>
        <v>0</v>
      </c>
      <c r="G32" s="24">
        <f t="shared" si="6"/>
        <v>0</v>
      </c>
      <c r="H32" s="24">
        <f t="shared" si="7"/>
        <v>0</v>
      </c>
      <c r="I32" s="24">
        <f t="shared" si="4"/>
        <v>0.27900000000000003</v>
      </c>
      <c r="J32" s="24">
        <f t="shared" si="4"/>
        <v>0.30499999999999999</v>
      </c>
      <c r="K32" s="25">
        <f t="shared" si="4"/>
        <v>7.5999999999999998E-2</v>
      </c>
    </row>
    <row r="33" spans="1:14">
      <c r="A33" s="26" t="s">
        <v>24</v>
      </c>
      <c r="B33" s="24">
        <f t="shared" si="0"/>
        <v>0</v>
      </c>
      <c r="C33" s="24">
        <f t="shared" si="1"/>
        <v>2E-3</v>
      </c>
      <c r="D33" s="24">
        <f t="shared" si="2"/>
        <v>2.1000000000000001E-2</v>
      </c>
      <c r="E33" s="24">
        <f t="shared" si="3"/>
        <v>0</v>
      </c>
      <c r="F33" s="24">
        <f t="shared" si="5"/>
        <v>0</v>
      </c>
      <c r="G33" s="24">
        <f t="shared" si="6"/>
        <v>0</v>
      </c>
      <c r="H33" s="24">
        <f t="shared" si="7"/>
        <v>2E-3</v>
      </c>
      <c r="I33" s="24">
        <f t="shared" si="4"/>
        <v>0.127</v>
      </c>
      <c r="J33" s="24">
        <f t="shared" si="4"/>
        <v>1.2999999999999999E-2</v>
      </c>
      <c r="K33" s="25">
        <f t="shared" si="4"/>
        <v>0</v>
      </c>
    </row>
    <row r="34" spans="1:14">
      <c r="A34" s="23" t="s">
        <v>25</v>
      </c>
      <c r="B34" s="24">
        <f t="shared" si="0"/>
        <v>0.11181707317073171</v>
      </c>
      <c r="C34" s="24">
        <f t="shared" si="1"/>
        <v>1.0548780487804879E-3</v>
      </c>
      <c r="D34" s="24">
        <f t="shared" si="2"/>
        <v>0.13291463414634147</v>
      </c>
      <c r="E34" s="24">
        <f t="shared" si="3"/>
        <v>1.0548780487804879E-3</v>
      </c>
      <c r="F34" s="24">
        <f t="shared" si="5"/>
        <v>4.6414634146341463E-2</v>
      </c>
      <c r="G34" s="24">
        <f t="shared" si="6"/>
        <v>1.6878048780487806E-2</v>
      </c>
      <c r="H34" s="24">
        <f t="shared" si="7"/>
        <v>1.6878048780487806E-2</v>
      </c>
      <c r="I34" s="24">
        <f t="shared" si="4"/>
        <v>0</v>
      </c>
      <c r="J34" s="24">
        <f t="shared" si="4"/>
        <v>0</v>
      </c>
      <c r="K34" s="25">
        <f t="shared" si="4"/>
        <v>0</v>
      </c>
    </row>
    <row r="35" spans="1:14">
      <c r="A35" s="26" t="s">
        <v>26</v>
      </c>
      <c r="B35" s="24">
        <f t="shared" si="0"/>
        <v>0.24969968051118213</v>
      </c>
      <c r="C35" s="24">
        <f t="shared" si="1"/>
        <v>0</v>
      </c>
      <c r="D35" s="24">
        <f t="shared" si="2"/>
        <v>0.46525239616613417</v>
      </c>
      <c r="E35" s="24">
        <f t="shared" si="3"/>
        <v>0</v>
      </c>
      <c r="F35" s="24">
        <f t="shared" si="5"/>
        <v>0.1205814696485623</v>
      </c>
      <c r="G35" s="24">
        <f t="shared" si="6"/>
        <v>5.0153354632587861E-2</v>
      </c>
      <c r="H35" s="24">
        <f t="shared" si="7"/>
        <v>4.9086261980830673E-2</v>
      </c>
      <c r="I35" s="24">
        <f t="shared" si="4"/>
        <v>0</v>
      </c>
      <c r="J35" s="24">
        <f t="shared" si="4"/>
        <v>0</v>
      </c>
      <c r="K35" s="25">
        <f t="shared" si="4"/>
        <v>0</v>
      </c>
    </row>
    <row r="36" spans="1:14">
      <c r="A36" s="26" t="s">
        <v>27</v>
      </c>
      <c r="B36" s="24">
        <f t="shared" si="0"/>
        <v>0.10544217687074831</v>
      </c>
      <c r="C36" s="24">
        <f t="shared" si="1"/>
        <v>1.0544217687074829E-3</v>
      </c>
      <c r="D36" s="24">
        <f t="shared" si="2"/>
        <v>0.11493197278911564</v>
      </c>
      <c r="E36" s="24">
        <f t="shared" si="3"/>
        <v>0</v>
      </c>
      <c r="F36" s="24">
        <f t="shared" si="5"/>
        <v>4.2176870748299324E-2</v>
      </c>
      <c r="G36" s="24">
        <f t="shared" si="6"/>
        <v>1.4761904761904763E-2</v>
      </c>
      <c r="H36" s="24">
        <f t="shared" si="7"/>
        <v>1.4761904761904763E-2</v>
      </c>
      <c r="I36" s="24">
        <f t="shared" si="4"/>
        <v>0</v>
      </c>
      <c r="J36" s="24">
        <f t="shared" si="4"/>
        <v>0</v>
      </c>
      <c r="K36" s="25">
        <f t="shared" si="4"/>
        <v>0</v>
      </c>
    </row>
    <row r="37" spans="1:14">
      <c r="A37" s="23" t="s">
        <v>28</v>
      </c>
      <c r="B37" s="24">
        <f t="shared" si="0"/>
        <v>1.145338078291815E-2</v>
      </c>
      <c r="C37" s="24">
        <f t="shared" si="1"/>
        <v>0</v>
      </c>
      <c r="D37" s="24">
        <f t="shared" si="2"/>
        <v>0</v>
      </c>
      <c r="E37" s="24">
        <f t="shared" si="3"/>
        <v>1.0817081850533809E-2</v>
      </c>
      <c r="F37" s="24">
        <f t="shared" si="5"/>
        <v>0</v>
      </c>
      <c r="G37" s="24">
        <f t="shared" si="6"/>
        <v>3.6056939501779356E-3</v>
      </c>
      <c r="H37" s="24">
        <f t="shared" si="7"/>
        <v>2.1209964412811388E-3</v>
      </c>
      <c r="I37" s="24">
        <f t="shared" si="4"/>
        <v>0</v>
      </c>
      <c r="J37" s="24">
        <f t="shared" si="4"/>
        <v>0</v>
      </c>
      <c r="K37" s="25">
        <f t="shared" si="4"/>
        <v>0</v>
      </c>
    </row>
    <row r="38" spans="1:14">
      <c r="A38" s="23" t="s">
        <v>29</v>
      </c>
      <c r="B38" s="24">
        <f t="shared" si="0"/>
        <v>1.1999999999999999E-3</v>
      </c>
      <c r="C38" s="24">
        <f t="shared" si="1"/>
        <v>0</v>
      </c>
      <c r="D38" s="24">
        <f t="shared" si="2"/>
        <v>8.9999999999999998E-4</v>
      </c>
      <c r="E38" s="24">
        <f t="shared" si="3"/>
        <v>0</v>
      </c>
      <c r="F38" s="24">
        <f t="shared" si="5"/>
        <v>0</v>
      </c>
      <c r="G38" s="24">
        <f t="shared" si="6"/>
        <v>2.9999999999999997E-4</v>
      </c>
      <c r="H38" s="24">
        <f t="shared" si="7"/>
        <v>2.0000000000000001E-4</v>
      </c>
      <c r="I38" s="24">
        <f t="shared" si="4"/>
        <v>0</v>
      </c>
      <c r="J38" s="24">
        <f t="shared" si="4"/>
        <v>0</v>
      </c>
      <c r="K38" s="25">
        <f t="shared" si="4"/>
        <v>0</v>
      </c>
    </row>
    <row r="39" spans="1:14" ht="16" thickBot="1">
      <c r="A39" s="27" t="s">
        <v>30</v>
      </c>
      <c r="B39" s="28">
        <f t="shared" si="0"/>
        <v>4.7597222222222225E-3</v>
      </c>
      <c r="C39" s="28">
        <f t="shared" si="1"/>
        <v>0</v>
      </c>
      <c r="D39" s="28">
        <f t="shared" si="2"/>
        <v>0</v>
      </c>
      <c r="E39" s="28">
        <f t="shared" si="3"/>
        <v>5.8979166666666668E-3</v>
      </c>
      <c r="F39" s="28">
        <f t="shared" si="5"/>
        <v>0</v>
      </c>
      <c r="G39" s="28">
        <f t="shared" si="6"/>
        <v>3.1041666666666665E-3</v>
      </c>
      <c r="H39" s="28">
        <f t="shared" si="7"/>
        <v>6.2083333333333326E-4</v>
      </c>
      <c r="I39" s="28">
        <f t="shared" si="4"/>
        <v>0</v>
      </c>
      <c r="J39" s="28">
        <f t="shared" si="4"/>
        <v>0</v>
      </c>
      <c r="K39" s="29">
        <f t="shared" si="4"/>
        <v>0</v>
      </c>
    </row>
    <row r="41" spans="1:14">
      <c r="A41" s="5" t="s">
        <v>58</v>
      </c>
      <c r="B41" s="2"/>
      <c r="C41" s="2"/>
      <c r="D41" s="2"/>
      <c r="E41" s="2"/>
      <c r="F41" s="2"/>
      <c r="G41" s="2"/>
      <c r="H41" s="2"/>
      <c r="I41" s="2"/>
      <c r="J41" s="2"/>
      <c r="K41" s="2"/>
      <c r="L41" s="2"/>
    </row>
    <row r="42" spans="1:14">
      <c r="A42" s="5" t="s">
        <v>1</v>
      </c>
      <c r="B42" s="5" t="s">
        <v>2</v>
      </c>
      <c r="C42" s="5" t="s">
        <v>3</v>
      </c>
      <c r="D42" s="5" t="s">
        <v>4</v>
      </c>
      <c r="E42" s="5" t="s">
        <v>5</v>
      </c>
      <c r="F42" s="5" t="s">
        <v>6</v>
      </c>
      <c r="G42" s="5" t="s">
        <v>7</v>
      </c>
      <c r="H42" s="5" t="s">
        <v>8</v>
      </c>
      <c r="I42" s="5" t="s">
        <v>9</v>
      </c>
      <c r="J42" s="5" t="s">
        <v>10</v>
      </c>
      <c r="K42" s="5" t="s">
        <v>11</v>
      </c>
      <c r="L42" s="5" t="s">
        <v>59</v>
      </c>
      <c r="M42" s="1"/>
      <c r="N42" s="1"/>
    </row>
    <row r="43" spans="1:14">
      <c r="A43" s="5" t="s">
        <v>13</v>
      </c>
      <c r="B43" s="30">
        <v>0</v>
      </c>
      <c r="C43" s="30">
        <v>1.4678301290196073E-2</v>
      </c>
      <c r="D43" s="30">
        <v>0.1893134142115579</v>
      </c>
      <c r="E43" s="30">
        <v>1.2465790116839563E-4</v>
      </c>
      <c r="F43" s="30">
        <v>0</v>
      </c>
      <c r="G43" s="30">
        <v>5.3108227077685829E-4</v>
      </c>
      <c r="H43" s="30">
        <v>6.4343304948288309E-3</v>
      </c>
      <c r="I43" s="30">
        <v>0.48952380952380953</v>
      </c>
      <c r="J43" s="30">
        <v>0.4193187706878086</v>
      </c>
      <c r="K43" s="30">
        <v>4.6347753980447428E-3</v>
      </c>
      <c r="L43" s="30">
        <v>0.21571656156657279</v>
      </c>
    </row>
    <row r="44" spans="1:14">
      <c r="A44" s="5" t="s">
        <v>14</v>
      </c>
      <c r="B44" s="30">
        <v>0</v>
      </c>
      <c r="C44" s="30">
        <v>5.1199109461729647E-3</v>
      </c>
      <c r="D44" s="30">
        <v>0.15713919449317587</v>
      </c>
      <c r="E44" s="30">
        <v>0</v>
      </c>
      <c r="F44" s="30">
        <v>0</v>
      </c>
      <c r="G44" s="30">
        <v>2.6463688306308381E-3</v>
      </c>
      <c r="H44" s="30">
        <v>6.4124195456891492E-3</v>
      </c>
      <c r="I44" s="30">
        <v>0.4821428571428571</v>
      </c>
      <c r="J44" s="30">
        <v>0.44899725410719793</v>
      </c>
      <c r="K44" s="30">
        <v>2.2781099414118226E-3</v>
      </c>
      <c r="L44" s="30">
        <v>0.17359600375708067</v>
      </c>
    </row>
    <row r="45" spans="1:14">
      <c r="A45" s="5" t="s">
        <v>16</v>
      </c>
      <c r="B45" s="30">
        <v>4.1483717982165798E-4</v>
      </c>
      <c r="C45" s="30">
        <v>9.5665044982479897E-3</v>
      </c>
      <c r="D45" s="30">
        <v>0.28959298338196737</v>
      </c>
      <c r="E45" s="30">
        <v>7.749534669624112E-3</v>
      </c>
      <c r="F45" s="30">
        <v>0</v>
      </c>
      <c r="G45" s="30">
        <v>1.0650154908425174E-2</v>
      </c>
      <c r="H45" s="30">
        <v>2.064512269308225E-2</v>
      </c>
      <c r="I45" s="30">
        <v>0.19738095238095235</v>
      </c>
      <c r="J45" s="30">
        <v>6.376466239611385E-2</v>
      </c>
      <c r="K45" s="30">
        <v>2.8803688914402358E-4</v>
      </c>
      <c r="L45" s="30">
        <v>0.33890717422031263</v>
      </c>
    </row>
    <row r="46" spans="1:14">
      <c r="A46" s="5" t="s">
        <v>17</v>
      </c>
      <c r="B46" s="30">
        <v>0</v>
      </c>
      <c r="C46" s="30">
        <v>0</v>
      </c>
      <c r="D46" s="30">
        <v>0.66109996556163908</v>
      </c>
      <c r="E46" s="30">
        <v>0</v>
      </c>
      <c r="F46" s="30">
        <v>0</v>
      </c>
      <c r="G46" s="30">
        <v>0</v>
      </c>
      <c r="H46" s="30">
        <v>1.7899605546355675E-2</v>
      </c>
      <c r="I46" s="30">
        <v>0.26142857142857145</v>
      </c>
      <c r="J46" s="30">
        <v>0.24007248468951617</v>
      </c>
      <c r="K46" s="30">
        <v>1.1521475565760943E-2</v>
      </c>
      <c r="L46" s="30">
        <v>0.6905210466737558</v>
      </c>
    </row>
    <row r="47" spans="1:14">
      <c r="A47" s="5" t="s">
        <v>18</v>
      </c>
      <c r="B47" s="30">
        <v>0</v>
      </c>
      <c r="C47" s="30">
        <v>0</v>
      </c>
      <c r="D47" s="30">
        <v>0.67524369604502288</v>
      </c>
      <c r="E47" s="30">
        <v>0</v>
      </c>
      <c r="F47" s="30">
        <v>0</v>
      </c>
      <c r="G47" s="30">
        <v>0</v>
      </c>
      <c r="H47" s="30">
        <v>0.50626439053262162</v>
      </c>
      <c r="I47" s="30">
        <v>8.880952380952381E-2</v>
      </c>
      <c r="J47" s="30">
        <v>0.28973252130215782</v>
      </c>
      <c r="K47" s="30">
        <v>4.632156880870706E-2</v>
      </c>
      <c r="L47" s="30">
        <v>1.2278296553863517</v>
      </c>
    </row>
    <row r="48" spans="1:14">
      <c r="A48" s="5" t="s">
        <v>19</v>
      </c>
      <c r="B48" s="30">
        <v>0</v>
      </c>
      <c r="C48" s="30">
        <v>0</v>
      </c>
      <c r="D48" s="30">
        <v>1.182918907717404</v>
      </c>
      <c r="E48" s="30">
        <v>0</v>
      </c>
      <c r="F48" s="30">
        <v>0</v>
      </c>
      <c r="G48" s="30">
        <v>0</v>
      </c>
      <c r="H48" s="30">
        <v>0.89495687791710077</v>
      </c>
      <c r="I48" s="30">
        <v>0.10880952380952381</v>
      </c>
      <c r="J48" s="30">
        <v>0.26828173625646057</v>
      </c>
      <c r="K48" s="30">
        <v>7.16950002251215E-2</v>
      </c>
      <c r="L48" s="30">
        <v>2.149570785859626</v>
      </c>
    </row>
    <row r="49" spans="1:12">
      <c r="A49" s="5" t="s">
        <v>20</v>
      </c>
      <c r="B49" s="30">
        <v>0</v>
      </c>
      <c r="C49" s="30">
        <v>0</v>
      </c>
      <c r="D49" s="30">
        <v>0.30077068865833351</v>
      </c>
      <c r="E49" s="30">
        <v>0</v>
      </c>
      <c r="F49" s="30">
        <v>0</v>
      </c>
      <c r="G49" s="30">
        <v>0</v>
      </c>
      <c r="H49" s="30">
        <v>0.22755304250741093</v>
      </c>
      <c r="I49" s="30">
        <v>1.4999999999999999E-2</v>
      </c>
      <c r="J49" s="30">
        <v>0.37318489052103493</v>
      </c>
      <c r="K49" s="30">
        <v>8.3006994416959523E-3</v>
      </c>
      <c r="L49" s="30">
        <v>0.53662443060744047</v>
      </c>
    </row>
    <row r="50" spans="1:12">
      <c r="A50" s="5" t="s">
        <v>21</v>
      </c>
      <c r="B50" s="30">
        <v>0</v>
      </c>
      <c r="C50" s="30">
        <v>0</v>
      </c>
      <c r="D50" s="30">
        <v>4.4328329594462722E-2</v>
      </c>
      <c r="E50" s="30">
        <v>0</v>
      </c>
      <c r="F50" s="30">
        <v>0</v>
      </c>
      <c r="G50" s="30">
        <v>0</v>
      </c>
      <c r="H50" s="30">
        <v>1.8841197429833704E-2</v>
      </c>
      <c r="I50" s="30">
        <v>0.12095238095238095</v>
      </c>
      <c r="J50" s="30">
        <v>0.25065095402712034</v>
      </c>
      <c r="K50" s="30">
        <v>3.35170198276682E-2</v>
      </c>
      <c r="L50" s="30">
        <v>9.6686546851964622E-2</v>
      </c>
    </row>
    <row r="51" spans="1:12">
      <c r="A51" s="5" t="s">
        <v>22</v>
      </c>
      <c r="B51" s="30">
        <v>0</v>
      </c>
      <c r="C51" s="30">
        <v>7.1635728784688959E-4</v>
      </c>
      <c r="D51" s="30">
        <v>1.7930560285400649E-2</v>
      </c>
      <c r="E51" s="30">
        <v>0</v>
      </c>
      <c r="F51" s="30">
        <v>0</v>
      </c>
      <c r="G51" s="30">
        <v>0</v>
      </c>
      <c r="H51" s="30">
        <v>1.2560798286555804E-3</v>
      </c>
      <c r="I51" s="30">
        <v>4.5238095238095237E-2</v>
      </c>
      <c r="J51" s="30">
        <v>3.8787720904548517E-2</v>
      </c>
      <c r="K51" s="30">
        <v>7.3318480873024185E-4</v>
      </c>
      <c r="L51" s="30">
        <v>2.0636182210633361E-2</v>
      </c>
    </row>
    <row r="52" spans="1:12">
      <c r="A52" s="5" t="s">
        <v>23</v>
      </c>
      <c r="B52" s="30">
        <v>0</v>
      </c>
      <c r="C52" s="30">
        <v>0</v>
      </c>
      <c r="D52" s="30">
        <v>2.0918986999634095E-2</v>
      </c>
      <c r="E52" s="30">
        <v>0</v>
      </c>
      <c r="F52" s="30">
        <v>0</v>
      </c>
      <c r="G52" s="30">
        <v>0</v>
      </c>
      <c r="H52" s="30">
        <v>0</v>
      </c>
      <c r="I52" s="30">
        <v>6.6428571428571434E-2</v>
      </c>
      <c r="J52" s="30">
        <v>8.9623142999146185E-2</v>
      </c>
      <c r="K52" s="30">
        <v>1.9900730522677992E-3</v>
      </c>
      <c r="L52" s="30">
        <v>2.2909060051901894E-2</v>
      </c>
    </row>
    <row r="53" spans="1:12">
      <c r="A53" s="5" t="s">
        <v>24</v>
      </c>
      <c r="B53" s="30">
        <v>0</v>
      </c>
      <c r="C53" s="30">
        <v>1.4327145756937792E-3</v>
      </c>
      <c r="D53" s="30">
        <v>1.0459493499817047E-2</v>
      </c>
      <c r="E53" s="30">
        <v>0</v>
      </c>
      <c r="F53" s="30">
        <v>0</v>
      </c>
      <c r="G53" s="30">
        <v>0</v>
      </c>
      <c r="H53" s="30">
        <v>2.5121596573111607E-3</v>
      </c>
      <c r="I53" s="30">
        <v>3.0238095238095238E-2</v>
      </c>
      <c r="J53" s="30">
        <v>3.8200028163570504E-3</v>
      </c>
      <c r="K53" s="30">
        <v>0</v>
      </c>
      <c r="L53" s="30">
        <v>1.4404367732821987E-2</v>
      </c>
    </row>
    <row r="54" spans="1:12">
      <c r="A54" s="5" t="s">
        <v>25</v>
      </c>
      <c r="B54" s="30">
        <v>4.5154969085433858E-2</v>
      </c>
      <c r="C54" s="30">
        <v>7.556695780336092E-4</v>
      </c>
      <c r="D54" s="30">
        <v>6.6200940565915217E-2</v>
      </c>
      <c r="E54" s="30">
        <v>1.2835297724457401E-4</v>
      </c>
      <c r="F54" s="30">
        <v>2.7116631438953143E-2</v>
      </c>
      <c r="G54" s="30">
        <v>8.749191504379453E-3</v>
      </c>
      <c r="H54" s="30">
        <v>2.1200176620235649E-2</v>
      </c>
      <c r="I54" s="30">
        <v>0</v>
      </c>
      <c r="J54" s="30">
        <v>0</v>
      </c>
      <c r="K54" s="30">
        <v>0</v>
      </c>
      <c r="L54" s="30">
        <v>0.16930593177019551</v>
      </c>
    </row>
    <row r="55" spans="1:12">
      <c r="A55" s="5" t="s">
        <v>26</v>
      </c>
      <c r="B55" s="30">
        <v>0.10083595496109297</v>
      </c>
      <c r="C55" s="30">
        <v>0</v>
      </c>
      <c r="D55" s="30">
        <v>0.23172878159399932</v>
      </c>
      <c r="E55" s="30">
        <v>0</v>
      </c>
      <c r="F55" s="30">
        <v>7.0446817710941939E-2</v>
      </c>
      <c r="G55" s="30">
        <v>2.5998343171922355E-2</v>
      </c>
      <c r="H55" s="30">
        <v>6.1656263538224711E-2</v>
      </c>
      <c r="I55" s="30">
        <v>0</v>
      </c>
      <c r="J55" s="30">
        <v>0</v>
      </c>
      <c r="K55" s="30">
        <v>0</v>
      </c>
      <c r="L55" s="30">
        <v>0.49066616097618126</v>
      </c>
    </row>
    <row r="56" spans="1:12">
      <c r="A56" s="5" t="s">
        <v>27</v>
      </c>
      <c r="B56" s="30">
        <v>4.2580601529693327E-2</v>
      </c>
      <c r="C56" s="30">
        <v>7.5534271847801286E-4</v>
      </c>
      <c r="D56" s="30">
        <v>5.7244296300424033E-2</v>
      </c>
      <c r="E56" s="30">
        <v>0</v>
      </c>
      <c r="F56" s="30">
        <v>2.4640820300856469E-2</v>
      </c>
      <c r="G56" s="30">
        <v>7.6522312152947176E-3</v>
      </c>
      <c r="H56" s="30">
        <v>1.8542130803963327E-2</v>
      </c>
      <c r="I56" s="30">
        <v>0</v>
      </c>
      <c r="J56" s="30">
        <v>0</v>
      </c>
      <c r="K56" s="30">
        <v>0</v>
      </c>
      <c r="L56" s="30">
        <v>0.15141542286870988</v>
      </c>
    </row>
    <row r="57" spans="1:12">
      <c r="A57" s="5" t="s">
        <v>28</v>
      </c>
      <c r="B57" s="30">
        <v>4.625206513737861E-3</v>
      </c>
      <c r="C57" s="30">
        <v>0</v>
      </c>
      <c r="D57" s="30">
        <v>0</v>
      </c>
      <c r="E57" s="30">
        <v>1.316175516420455E-3</v>
      </c>
      <c r="F57" s="30">
        <v>0</v>
      </c>
      <c r="G57" s="30">
        <v>1.8691086444044167E-3</v>
      </c>
      <c r="H57" s="30">
        <v>2.6641408465435082E-3</v>
      </c>
      <c r="I57" s="30">
        <v>0</v>
      </c>
      <c r="J57" s="30">
        <v>0</v>
      </c>
      <c r="K57" s="30">
        <v>0</v>
      </c>
      <c r="L57" s="30">
        <v>1.0474631521106241E-2</v>
      </c>
    </row>
    <row r="58" spans="1:12">
      <c r="A58" s="5" t="s">
        <v>29</v>
      </c>
      <c r="B58" s="30">
        <v>4.8459471676373558E-4</v>
      </c>
      <c r="C58" s="30">
        <v>0</v>
      </c>
      <c r="D58" s="30">
        <v>4.4826400713501629E-4</v>
      </c>
      <c r="E58" s="30">
        <v>0</v>
      </c>
      <c r="F58" s="30">
        <v>0</v>
      </c>
      <c r="G58" s="30">
        <v>1.5551308598824747E-4</v>
      </c>
      <c r="H58" s="30">
        <v>2.5121596573111606E-4</v>
      </c>
      <c r="I58" s="30">
        <v>0</v>
      </c>
      <c r="J58" s="30">
        <v>0</v>
      </c>
      <c r="K58" s="30">
        <v>0</v>
      </c>
      <c r="L58" s="30">
        <v>1.3395877756181155E-3</v>
      </c>
    </row>
    <row r="59" spans="1:12">
      <c r="A59" s="5" t="s">
        <v>30</v>
      </c>
      <c r="B59" s="30">
        <v>1.9221135351265301E-3</v>
      </c>
      <c r="C59" s="30">
        <v>0</v>
      </c>
      <c r="D59" s="30">
        <v>0</v>
      </c>
      <c r="E59" s="30">
        <v>7.176328719535139E-4</v>
      </c>
      <c r="F59" s="30">
        <v>0</v>
      </c>
      <c r="G59" s="30">
        <v>1.6091284591839496E-3</v>
      </c>
      <c r="H59" s="30">
        <v>7.7981622695700594E-4</v>
      </c>
      <c r="I59" s="30">
        <v>0</v>
      </c>
      <c r="J59" s="30">
        <v>0</v>
      </c>
      <c r="K59" s="30">
        <v>0</v>
      </c>
      <c r="L59" s="30">
        <v>5.0286910932210004E-3</v>
      </c>
    </row>
  </sheetData>
  <mergeCells count="1">
    <mergeCell ref="A21:K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5"/>
  <sheetViews>
    <sheetView tabSelected="1" topLeftCell="F15" workbookViewId="0">
      <selection activeCell="J37" sqref="J37"/>
    </sheetView>
  </sheetViews>
  <sheetFormatPr baseColWidth="10" defaultRowHeight="15" x14ac:dyDescent="0"/>
  <cols>
    <col min="1" max="1" width="7.83203125" customWidth="1"/>
    <col min="2" max="2" width="7.5" customWidth="1"/>
    <col min="3" max="3" width="21.6640625" customWidth="1"/>
    <col min="8" max="8" width="21.5" customWidth="1"/>
    <col min="9" max="9" width="4.1640625" customWidth="1"/>
    <col min="10" max="10" width="21.83203125" customWidth="1"/>
    <col min="11" max="11" width="3.1640625" customWidth="1"/>
    <col min="12" max="12" width="21.6640625" customWidth="1"/>
    <col min="13" max="13" width="3.5" customWidth="1"/>
    <col min="14" max="14" width="22" customWidth="1"/>
    <col min="15" max="15" width="4.33203125" customWidth="1"/>
    <col min="16" max="16" width="21.83203125" customWidth="1"/>
  </cols>
  <sheetData>
    <row r="2" spans="1:4">
      <c r="A2" s="4" t="s">
        <v>35</v>
      </c>
      <c r="B2" s="3"/>
      <c r="C2" s="3"/>
      <c r="D2" s="3"/>
    </row>
    <row r="3" spans="1:4">
      <c r="A3" s="3"/>
      <c r="B3" s="3"/>
      <c r="C3" s="3"/>
      <c r="D3" s="3"/>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3" spans="1:4">
      <c r="A13" s="6" t="s">
        <v>36</v>
      </c>
      <c r="B13" s="6"/>
      <c r="C13" s="6" t="s">
        <v>39</v>
      </c>
      <c r="D13" s="6"/>
    </row>
    <row r="14" spans="1:4">
      <c r="A14" s="6"/>
      <c r="B14" s="6"/>
      <c r="C14" s="6" t="s">
        <v>40</v>
      </c>
      <c r="D14" s="6"/>
    </row>
    <row r="15" spans="1:4">
      <c r="A15" s="6"/>
      <c r="B15" s="6"/>
      <c r="C15" s="6" t="s">
        <v>41</v>
      </c>
      <c r="D15" s="6"/>
    </row>
    <row r="16" spans="1:4">
      <c r="A16" s="6"/>
      <c r="B16" s="6"/>
      <c r="C16" s="6" t="s">
        <v>42</v>
      </c>
      <c r="D16" s="6"/>
    </row>
    <row r="17" spans="1:27" ht="15" customHeight="1">
      <c r="A17" s="6"/>
      <c r="B17" s="6"/>
      <c r="C17" s="6" t="s">
        <v>43</v>
      </c>
      <c r="D17" s="6"/>
      <c r="Q17" s="139" t="s">
        <v>138</v>
      </c>
      <c r="R17" s="1"/>
      <c r="S17" s="1"/>
      <c r="T17" s="1"/>
      <c r="U17" s="1"/>
      <c r="V17" s="1"/>
      <c r="W17" s="1"/>
      <c r="X17" s="1"/>
      <c r="Y17" s="1"/>
      <c r="Z17" s="1"/>
      <c r="AA17" s="1"/>
    </row>
    <row r="18" spans="1:27">
      <c r="A18" s="6"/>
      <c r="B18" s="6"/>
      <c r="C18" s="6"/>
      <c r="D18" s="6"/>
      <c r="Q18" s="1" t="s">
        <v>139</v>
      </c>
      <c r="R18" s="1" t="s">
        <v>140</v>
      </c>
      <c r="S18" s="1"/>
      <c r="T18" s="1"/>
      <c r="U18" s="1"/>
      <c r="V18" s="1"/>
      <c r="W18" s="1"/>
      <c r="X18" s="1"/>
      <c r="Y18" s="1"/>
      <c r="Z18" s="1"/>
      <c r="AA18" s="1"/>
    </row>
    <row r="19" spans="1:27">
      <c r="A19" s="6"/>
      <c r="B19" s="6"/>
      <c r="C19" s="6"/>
      <c r="D19" s="6"/>
      <c r="Q19" s="1"/>
      <c r="R19" s="1" t="s">
        <v>2</v>
      </c>
      <c r="S19" s="1" t="s">
        <v>3</v>
      </c>
      <c r="T19" s="1" t="s">
        <v>4</v>
      </c>
      <c r="U19" s="1" t="s">
        <v>5</v>
      </c>
      <c r="V19" s="1" t="s">
        <v>6</v>
      </c>
      <c r="W19" s="1" t="s">
        <v>7</v>
      </c>
      <c r="X19" s="1" t="s">
        <v>8</v>
      </c>
      <c r="Y19" s="1" t="s">
        <v>9</v>
      </c>
      <c r="Z19" s="1" t="s">
        <v>10</v>
      </c>
      <c r="AA19" s="1" t="s">
        <v>11</v>
      </c>
    </row>
    <row r="20" spans="1:27">
      <c r="A20" s="6"/>
      <c r="B20" s="6"/>
      <c r="C20" s="6"/>
      <c r="D20" s="6"/>
      <c r="Q20" t="s">
        <v>141</v>
      </c>
      <c r="R20">
        <v>1.8572220638525769</v>
      </c>
      <c r="S20">
        <v>1.0469635930615409</v>
      </c>
      <c r="T20">
        <v>1.5058090528260755</v>
      </c>
      <c r="U20">
        <v>6.1639282046245745</v>
      </c>
      <c r="V20">
        <v>1.2837499999999999</v>
      </c>
      <c r="W20">
        <v>1.4468235812451424</v>
      </c>
      <c r="X20">
        <v>0.59709580783790428</v>
      </c>
      <c r="Y20">
        <v>3.1500000000000004</v>
      </c>
      <c r="Z20">
        <v>2.5523541391778597</v>
      </c>
      <c r="AA20">
        <v>28.642164635637531</v>
      </c>
    </row>
    <row r="21" spans="1:27">
      <c r="A21" s="6"/>
      <c r="B21" s="6"/>
      <c r="C21" s="6"/>
      <c r="D21" s="6"/>
      <c r="Q21" s="138" t="s">
        <v>142</v>
      </c>
      <c r="R21" s="138">
        <v>2.4762960851367692</v>
      </c>
      <c r="S21" s="138">
        <v>1.3959514574153877</v>
      </c>
      <c r="T21" s="138">
        <v>2.0077454037681006</v>
      </c>
      <c r="U21" s="138">
        <v>8.2185709394994326</v>
      </c>
      <c r="V21" s="138">
        <v>1.7116666666666667</v>
      </c>
      <c r="W21" s="2">
        <v>1.9290981083268566</v>
      </c>
      <c r="X21" s="2">
        <v>0.7961277437838723</v>
      </c>
      <c r="Y21" s="138">
        <v>4.2</v>
      </c>
      <c r="Z21" s="2">
        <v>3.4031388522371464</v>
      </c>
      <c r="AA21" s="2">
        <v>38.189552847516708</v>
      </c>
    </row>
    <row r="22" spans="1:27" ht="16" thickBot="1">
      <c r="A22" s="6"/>
      <c r="B22" s="6"/>
      <c r="C22" s="6"/>
      <c r="D22" s="6"/>
      <c r="Q22" t="s">
        <v>143</v>
      </c>
      <c r="R22">
        <v>3.0953701064209618</v>
      </c>
      <c r="S22">
        <v>1.7449393217692346</v>
      </c>
      <c r="T22">
        <v>2.509681754710126</v>
      </c>
      <c r="U22">
        <v>10.27321367437429</v>
      </c>
      <c r="V22">
        <v>2.1395833333333334</v>
      </c>
      <c r="W22">
        <v>2.4113726354085707</v>
      </c>
      <c r="X22">
        <v>0.99515967972984032</v>
      </c>
      <c r="Y22">
        <v>5.25</v>
      </c>
      <c r="Z22">
        <v>4.2539235652964331</v>
      </c>
      <c r="AA22">
        <v>47.736941059395889</v>
      </c>
    </row>
    <row r="23" spans="1:27">
      <c r="A23" s="6"/>
      <c r="B23" s="6"/>
      <c r="C23" s="6"/>
      <c r="D23" s="6"/>
      <c r="H23" s="193"/>
      <c r="I23" s="194"/>
      <c r="J23" s="194"/>
      <c r="K23" s="194"/>
      <c r="L23" s="194"/>
      <c r="M23" s="194"/>
      <c r="N23" s="194"/>
      <c r="O23" s="194"/>
      <c r="P23" s="195"/>
    </row>
    <row r="24" spans="1:27">
      <c r="A24" s="6"/>
      <c r="B24" s="6"/>
      <c r="C24" s="6"/>
      <c r="D24" s="6"/>
      <c r="H24" s="196"/>
      <c r="I24" s="15"/>
      <c r="J24" s="15"/>
      <c r="K24" s="15"/>
      <c r="L24" s="15"/>
      <c r="M24" s="15"/>
      <c r="N24" s="15"/>
      <c r="O24" s="15"/>
      <c r="P24" s="197"/>
    </row>
    <row r="25" spans="1:27">
      <c r="A25" s="6"/>
      <c r="B25" s="6"/>
      <c r="C25" s="6"/>
      <c r="D25" s="6"/>
      <c r="H25" s="198" t="s">
        <v>263</v>
      </c>
      <c r="I25" s="15"/>
      <c r="J25" s="181" t="s">
        <v>264</v>
      </c>
      <c r="K25" s="15"/>
      <c r="L25" s="181" t="s">
        <v>264</v>
      </c>
      <c r="M25" s="15"/>
      <c r="N25" s="182" t="s">
        <v>263</v>
      </c>
      <c r="O25" s="15"/>
      <c r="P25" s="181" t="s">
        <v>264</v>
      </c>
    </row>
    <row r="26" spans="1:27">
      <c r="H26" s="196"/>
      <c r="I26" s="15"/>
      <c r="J26" s="15"/>
      <c r="K26" s="15"/>
      <c r="L26" s="15"/>
      <c r="M26" s="15"/>
      <c r="N26" s="15"/>
      <c r="O26" s="15"/>
      <c r="P26" s="197"/>
    </row>
    <row r="27" spans="1:27">
      <c r="A27" s="8"/>
      <c r="B27" s="8"/>
      <c r="C27" s="5" t="s">
        <v>37</v>
      </c>
      <c r="H27" s="199" t="s">
        <v>125</v>
      </c>
      <c r="I27" s="15"/>
      <c r="J27" s="183" t="s">
        <v>126</v>
      </c>
      <c r="K27" s="15"/>
      <c r="L27" s="183" t="s">
        <v>130</v>
      </c>
      <c r="M27" s="15"/>
      <c r="N27" s="183" t="s">
        <v>132</v>
      </c>
      <c r="O27" s="15"/>
      <c r="P27" s="200" t="s">
        <v>131</v>
      </c>
    </row>
    <row r="28" spans="1:27">
      <c r="A28" s="9"/>
      <c r="B28" s="137"/>
      <c r="C28" s="7" t="s">
        <v>31</v>
      </c>
      <c r="D28" s="136" t="s">
        <v>34</v>
      </c>
      <c r="E28" s="2" t="s">
        <v>50</v>
      </c>
      <c r="F28" s="2"/>
      <c r="H28" s="201" t="s">
        <v>38</v>
      </c>
      <c r="I28" s="15"/>
      <c r="J28" s="184" t="s">
        <v>2</v>
      </c>
      <c r="K28" s="15"/>
      <c r="L28" s="201" t="s">
        <v>38</v>
      </c>
      <c r="M28" s="15"/>
      <c r="N28" s="185" t="s">
        <v>133</v>
      </c>
      <c r="O28" s="15"/>
      <c r="P28" s="201" t="s">
        <v>38</v>
      </c>
    </row>
    <row r="29" spans="1:27">
      <c r="A29" s="8"/>
      <c r="B29" s="8"/>
      <c r="C29" s="7" t="s">
        <v>32</v>
      </c>
      <c r="D29" s="136" t="s">
        <v>46</v>
      </c>
      <c r="E29" s="2" t="s">
        <v>50</v>
      </c>
      <c r="F29" s="2"/>
      <c r="H29" s="201" t="s">
        <v>127</v>
      </c>
      <c r="I29" s="15" t="s">
        <v>128</v>
      </c>
      <c r="J29" s="184" t="s">
        <v>3</v>
      </c>
      <c r="K29" s="15" t="s">
        <v>129</v>
      </c>
      <c r="L29" s="201" t="s">
        <v>270</v>
      </c>
      <c r="M29" s="15" t="s">
        <v>128</v>
      </c>
      <c r="N29" s="185" t="s">
        <v>134</v>
      </c>
      <c r="O29" s="15" t="s">
        <v>129</v>
      </c>
      <c r="P29" s="201" t="s">
        <v>270</v>
      </c>
    </row>
    <row r="30" spans="1:27">
      <c r="A30" s="8"/>
      <c r="B30" s="137"/>
      <c r="C30" s="7" t="s">
        <v>47</v>
      </c>
      <c r="D30" s="136" t="s">
        <v>45</v>
      </c>
      <c r="E30" s="2" t="s">
        <v>51</v>
      </c>
      <c r="F30" s="2"/>
      <c r="H30" s="201" t="s">
        <v>38</v>
      </c>
      <c r="I30" s="15"/>
      <c r="J30" s="184" t="s">
        <v>4</v>
      </c>
      <c r="K30" s="15"/>
      <c r="L30" s="201" t="s">
        <v>38</v>
      </c>
      <c r="M30" s="15"/>
      <c r="N30" s="185" t="s">
        <v>135</v>
      </c>
      <c r="O30" s="15"/>
      <c r="P30" s="201" t="s">
        <v>38</v>
      </c>
    </row>
    <row r="31" spans="1:27">
      <c r="A31" s="8"/>
      <c r="B31" s="137"/>
      <c r="C31" s="7" t="s">
        <v>33</v>
      </c>
      <c r="D31" s="136" t="s">
        <v>44</v>
      </c>
      <c r="E31" s="2" t="s">
        <v>49</v>
      </c>
      <c r="F31" s="2"/>
      <c r="H31" s="201" t="s">
        <v>38</v>
      </c>
      <c r="I31" s="15"/>
      <c r="J31" s="184" t="s">
        <v>5</v>
      </c>
      <c r="K31" s="15"/>
      <c r="L31" s="201" t="s">
        <v>38</v>
      </c>
      <c r="M31" s="15"/>
      <c r="N31" s="186" t="s">
        <v>136</v>
      </c>
      <c r="O31" s="15"/>
      <c r="P31" s="201" t="s">
        <v>38</v>
      </c>
    </row>
    <row r="32" spans="1:27">
      <c r="C32" s="10"/>
      <c r="D32" s="10"/>
      <c r="H32" s="196"/>
      <c r="I32" s="15"/>
      <c r="J32" s="184" t="s">
        <v>262</v>
      </c>
      <c r="K32" s="15"/>
      <c r="L32" s="15"/>
      <c r="M32" s="15"/>
      <c r="N32" s="183" t="s">
        <v>268</v>
      </c>
      <c r="O32" s="15"/>
      <c r="P32" s="197"/>
    </row>
    <row r="33" spans="2:16">
      <c r="H33" s="196"/>
      <c r="I33" s="15"/>
      <c r="J33" s="184" t="s">
        <v>273</v>
      </c>
      <c r="K33" s="15"/>
      <c r="L33" s="15"/>
      <c r="M33" s="15"/>
      <c r="N33" s="183" t="s">
        <v>269</v>
      </c>
      <c r="O33" s="15"/>
      <c r="P33" s="197"/>
    </row>
    <row r="34" spans="2:16">
      <c r="H34" s="196"/>
      <c r="I34" s="15"/>
      <c r="J34" s="184" t="s">
        <v>8</v>
      </c>
      <c r="K34" s="15"/>
      <c r="L34" s="15"/>
      <c r="M34" s="15"/>
      <c r="N34" s="186" t="s">
        <v>137</v>
      </c>
      <c r="O34" s="15"/>
      <c r="P34" s="197"/>
    </row>
    <row r="35" spans="2:16">
      <c r="H35" s="196"/>
      <c r="I35" s="15"/>
      <c r="J35" s="184" t="s">
        <v>271</v>
      </c>
      <c r="K35" s="15"/>
      <c r="L35" s="15"/>
      <c r="M35" s="15"/>
      <c r="N35" s="15"/>
      <c r="O35" s="15"/>
      <c r="P35" s="197"/>
    </row>
    <row r="36" spans="2:16">
      <c r="B36" s="9"/>
      <c r="C36" s="8"/>
      <c r="D36" s="8"/>
      <c r="E36" s="8"/>
      <c r="F36" s="8"/>
      <c r="G36" s="8"/>
      <c r="H36" s="202"/>
      <c r="I36" s="187"/>
      <c r="J36" s="184" t="s">
        <v>272</v>
      </c>
      <c r="K36" s="187"/>
      <c r="L36" s="187"/>
      <c r="M36" s="187"/>
      <c r="N36" s="187"/>
      <c r="O36" s="187"/>
      <c r="P36" s="203"/>
    </row>
    <row r="37" spans="2:16">
      <c r="B37" s="9"/>
      <c r="C37" s="9"/>
      <c r="D37" s="9"/>
      <c r="E37" s="9"/>
      <c r="F37" s="9"/>
      <c r="G37" s="9"/>
      <c r="H37" s="204"/>
      <c r="I37" s="188"/>
      <c r="J37" s="186" t="s">
        <v>11</v>
      </c>
      <c r="K37" s="188"/>
      <c r="L37" s="188"/>
      <c r="M37" s="188"/>
      <c r="N37" s="188"/>
      <c r="O37" s="188"/>
      <c r="P37" s="203"/>
    </row>
    <row r="38" spans="2:16">
      <c r="B38" s="9"/>
      <c r="C38" s="8"/>
      <c r="D38" s="8"/>
      <c r="E38" s="8"/>
      <c r="F38" s="8"/>
      <c r="G38" s="8"/>
      <c r="H38" s="196"/>
      <c r="I38" s="187"/>
      <c r="J38" s="189"/>
      <c r="K38" s="187"/>
      <c r="L38" s="187"/>
      <c r="M38" s="187"/>
      <c r="N38" s="187"/>
      <c r="O38" s="187"/>
      <c r="P38" s="203"/>
    </row>
    <row r="39" spans="2:16">
      <c r="B39" s="9"/>
      <c r="C39" s="8"/>
      <c r="D39" s="8"/>
      <c r="E39" s="8"/>
      <c r="F39" s="8"/>
      <c r="G39" s="8"/>
      <c r="H39" s="202"/>
      <c r="I39" s="187"/>
      <c r="J39" s="190" t="s">
        <v>265</v>
      </c>
      <c r="K39" s="187"/>
      <c r="L39" s="187"/>
      <c r="M39" s="187"/>
      <c r="N39" s="191" t="s">
        <v>267</v>
      </c>
      <c r="O39" s="187"/>
      <c r="P39" s="203"/>
    </row>
    <row r="40" spans="2:16">
      <c r="B40" s="9"/>
      <c r="C40" s="8"/>
      <c r="D40" s="8"/>
      <c r="E40" s="8"/>
      <c r="F40" s="8"/>
      <c r="G40" s="8"/>
      <c r="H40" s="202"/>
      <c r="I40" s="187"/>
      <c r="J40" s="192" t="s">
        <v>266</v>
      </c>
      <c r="K40" s="187"/>
      <c r="L40" s="187"/>
      <c r="M40" s="187"/>
      <c r="N40" s="192"/>
      <c r="O40" s="187"/>
      <c r="P40" s="203"/>
    </row>
    <row r="41" spans="2:16">
      <c r="B41" s="9"/>
      <c r="C41" s="8"/>
      <c r="D41" s="8"/>
      <c r="E41" s="8"/>
      <c r="F41" s="8"/>
      <c r="G41" s="8"/>
      <c r="H41" s="202"/>
      <c r="I41" s="187"/>
      <c r="J41" s="15"/>
      <c r="K41" s="187"/>
      <c r="L41" s="187"/>
      <c r="M41" s="187"/>
      <c r="N41" s="187"/>
      <c r="O41" s="187"/>
      <c r="P41" s="203"/>
    </row>
    <row r="42" spans="2:16">
      <c r="B42" s="9"/>
      <c r="C42" s="8"/>
      <c r="D42" s="8"/>
      <c r="E42" s="8"/>
      <c r="F42" s="8"/>
      <c r="G42" s="8"/>
      <c r="H42" s="202"/>
      <c r="I42" s="187"/>
      <c r="J42" s="226"/>
      <c r="K42" s="187"/>
      <c r="L42" s="187"/>
      <c r="M42" s="187"/>
      <c r="N42" s="187"/>
      <c r="O42" s="187"/>
      <c r="P42" s="203"/>
    </row>
    <row r="43" spans="2:16">
      <c r="B43" s="9"/>
      <c r="C43" s="8"/>
      <c r="D43" s="8"/>
      <c r="E43" s="8"/>
      <c r="F43" s="8"/>
      <c r="G43" s="8"/>
      <c r="H43" s="202"/>
      <c r="I43" s="187"/>
      <c r="J43" s="187"/>
      <c r="K43" s="187"/>
      <c r="L43" s="187"/>
      <c r="M43" s="187"/>
      <c r="N43" s="187"/>
      <c r="O43" s="187"/>
      <c r="P43" s="203"/>
    </row>
    <row r="44" spans="2:16">
      <c r="B44" s="9"/>
      <c r="C44" s="8"/>
      <c r="D44" s="8"/>
      <c r="E44" s="8"/>
      <c r="F44" s="8"/>
      <c r="G44" s="8"/>
      <c r="H44" s="202"/>
      <c r="I44" s="187"/>
      <c r="J44" s="187"/>
      <c r="K44" s="187"/>
      <c r="L44" s="187"/>
      <c r="M44" s="187"/>
      <c r="N44" s="187"/>
      <c r="O44" s="187"/>
      <c r="P44" s="203"/>
    </row>
    <row r="45" spans="2:16" ht="16" thickBot="1">
      <c r="B45" s="9"/>
      <c r="C45" s="8"/>
      <c r="D45" s="8"/>
      <c r="E45" s="8"/>
      <c r="F45" s="8"/>
      <c r="G45" s="8"/>
      <c r="H45" s="205"/>
      <c r="I45" s="206"/>
      <c r="J45" s="206"/>
      <c r="K45" s="206"/>
      <c r="L45" s="206"/>
      <c r="M45" s="206"/>
      <c r="N45" s="206"/>
      <c r="O45" s="206"/>
      <c r="P45" s="207"/>
    </row>
    <row r="46" spans="2:16">
      <c r="B46" s="9"/>
      <c r="C46" s="8"/>
      <c r="D46" s="8"/>
      <c r="E46" s="8"/>
      <c r="F46" s="8"/>
      <c r="G46" s="8"/>
      <c r="H46" s="8"/>
      <c r="I46" s="8"/>
      <c r="J46" s="8"/>
      <c r="K46" s="8"/>
      <c r="L46" s="8"/>
      <c r="M46" s="8"/>
      <c r="N46" s="8"/>
      <c r="O46" s="8"/>
      <c r="P46" s="8"/>
    </row>
    <row r="47" spans="2:16">
      <c r="B47" s="9"/>
      <c r="C47" s="8"/>
      <c r="D47" s="8"/>
      <c r="E47" s="8"/>
      <c r="F47" s="8"/>
      <c r="G47" s="8"/>
      <c r="H47" s="8"/>
      <c r="I47" s="8"/>
      <c r="J47" s="8"/>
      <c r="K47" s="8"/>
      <c r="L47" s="8"/>
      <c r="M47" s="8"/>
      <c r="N47" s="8"/>
      <c r="O47" s="8"/>
      <c r="P47" s="8"/>
    </row>
    <row r="48" spans="2:16">
      <c r="B48" s="9"/>
      <c r="C48" s="8"/>
      <c r="D48" s="8"/>
      <c r="E48" s="8"/>
      <c r="F48" s="8"/>
      <c r="G48" s="8"/>
      <c r="H48" s="8"/>
      <c r="I48" s="8"/>
      <c r="J48" s="8"/>
      <c r="K48" s="8"/>
      <c r="L48" s="8"/>
      <c r="M48" s="8"/>
      <c r="N48" s="8"/>
      <c r="O48" s="8"/>
      <c r="P48" s="8"/>
    </row>
    <row r="49" spans="2:16">
      <c r="B49" s="9"/>
      <c r="C49" s="8"/>
      <c r="D49" s="8"/>
      <c r="E49" s="8"/>
      <c r="F49" s="8"/>
      <c r="G49" s="8"/>
      <c r="H49" s="8"/>
      <c r="I49" s="8"/>
      <c r="J49" s="8"/>
      <c r="K49" s="8"/>
      <c r="L49" s="8"/>
      <c r="M49" s="8"/>
      <c r="N49" s="8"/>
      <c r="O49" s="8"/>
      <c r="P49" s="8"/>
    </row>
    <row r="50" spans="2:16">
      <c r="B50" s="9"/>
      <c r="C50" s="8"/>
      <c r="D50" s="8"/>
      <c r="E50" s="8"/>
      <c r="F50" s="8"/>
      <c r="G50" s="8"/>
      <c r="H50" s="8"/>
      <c r="I50" s="8"/>
      <c r="J50" s="8"/>
      <c r="K50" s="8"/>
      <c r="L50" s="8"/>
      <c r="M50" s="8"/>
      <c r="N50" s="8"/>
      <c r="O50" s="8"/>
      <c r="P50" s="8"/>
    </row>
    <row r="51" spans="2:16">
      <c r="B51" s="9"/>
      <c r="C51" s="8"/>
      <c r="D51" s="8"/>
      <c r="E51" s="8"/>
      <c r="F51" s="8"/>
      <c r="G51" s="8"/>
      <c r="H51" s="8"/>
      <c r="I51" s="8"/>
      <c r="J51" s="8"/>
      <c r="K51" s="8"/>
      <c r="L51" s="8"/>
      <c r="M51" s="8"/>
      <c r="N51" s="8"/>
      <c r="O51" s="8"/>
      <c r="P51" s="8"/>
    </row>
    <row r="52" spans="2:16">
      <c r="B52" s="9"/>
      <c r="C52" s="8"/>
      <c r="D52" s="8"/>
      <c r="E52" s="8"/>
      <c r="F52" s="8"/>
      <c r="G52" s="8"/>
      <c r="H52" s="8"/>
      <c r="I52" s="8"/>
      <c r="J52" s="8"/>
      <c r="K52" s="8"/>
      <c r="L52" s="8"/>
      <c r="M52" s="8"/>
      <c r="N52" s="8"/>
      <c r="O52" s="8"/>
      <c r="P52" s="8"/>
    </row>
    <row r="53" spans="2:16">
      <c r="B53" s="9"/>
      <c r="C53" s="8"/>
      <c r="D53" s="8"/>
      <c r="E53" s="8"/>
      <c r="F53" s="8"/>
      <c r="G53" s="8"/>
      <c r="H53" s="8"/>
      <c r="I53" s="8"/>
      <c r="J53" s="8"/>
      <c r="K53" s="8"/>
      <c r="L53" s="8"/>
      <c r="M53" s="8"/>
      <c r="N53" s="8"/>
      <c r="O53" s="8"/>
      <c r="P53" s="8"/>
    </row>
    <row r="54" spans="2:16">
      <c r="B54" s="9"/>
      <c r="C54" s="8"/>
      <c r="D54" s="8"/>
      <c r="E54" s="8"/>
      <c r="F54" s="8"/>
      <c r="G54" s="8"/>
      <c r="H54" s="8"/>
      <c r="I54" s="8"/>
      <c r="J54" s="8"/>
      <c r="K54" s="8"/>
      <c r="L54" s="8"/>
      <c r="M54" s="8"/>
      <c r="N54" s="8"/>
      <c r="O54" s="8"/>
      <c r="P54" s="8"/>
    </row>
    <row r="55" spans="2:16">
      <c r="B55" s="8"/>
      <c r="C55" s="8"/>
      <c r="D55" s="8"/>
      <c r="E55" s="8"/>
      <c r="F55" s="8"/>
      <c r="G55" s="8"/>
      <c r="H55" s="8"/>
      <c r="I55" s="8"/>
      <c r="J55" s="8"/>
      <c r="K55" s="8"/>
      <c r="L55" s="8"/>
      <c r="M55" s="8"/>
      <c r="N55" s="8"/>
      <c r="O55" s="8"/>
      <c r="P55" s="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13</v>
      </c>
      <c r="B2">
        <v>0</v>
      </c>
      <c r="C2">
        <v>2.0490196078431375E-2</v>
      </c>
      <c r="D2">
        <v>0.38009313725490196</v>
      </c>
      <c r="E2">
        <v>1.0245098039215687E-3</v>
      </c>
      <c r="F2">
        <v>0</v>
      </c>
      <c r="G2">
        <v>1.0245098039215687E-3</v>
      </c>
      <c r="H2">
        <v>5.1225490196078437E-3</v>
      </c>
      <c r="I2">
        <v>2.056</v>
      </c>
      <c r="J2">
        <v>1.427</v>
      </c>
      <c r="K2">
        <v>0.17699999999999999</v>
      </c>
    </row>
    <row r="3" spans="1:11">
      <c r="A3" t="s">
        <v>14</v>
      </c>
      <c r="B3">
        <v>0</v>
      </c>
      <c r="C3">
        <v>7.1471471471471473E-3</v>
      </c>
      <c r="D3">
        <v>0.31549549549549549</v>
      </c>
      <c r="E3">
        <v>0</v>
      </c>
      <c r="F3">
        <v>0</v>
      </c>
      <c r="G3">
        <v>5.1051051051051056E-3</v>
      </c>
      <c r="H3">
        <v>5.1051051051051056E-3</v>
      </c>
      <c r="I3">
        <v>2.0249999999999999</v>
      </c>
      <c r="J3">
        <v>1.528</v>
      </c>
      <c r="K3">
        <v>8.6999999999999994E-2</v>
      </c>
    </row>
    <row r="4" spans="1:11">
      <c r="A4" t="s">
        <v>16</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17</v>
      </c>
      <c r="B5">
        <v>0</v>
      </c>
      <c r="C5">
        <v>0</v>
      </c>
      <c r="D5">
        <v>1.3273204172876305</v>
      </c>
      <c r="E5">
        <v>0</v>
      </c>
      <c r="F5">
        <v>0</v>
      </c>
      <c r="G5">
        <v>0</v>
      </c>
      <c r="H5">
        <v>1.4250372578241431E-2</v>
      </c>
      <c r="I5">
        <v>1.0980000000000001</v>
      </c>
      <c r="J5">
        <v>0.81699999999999995</v>
      </c>
      <c r="K5">
        <v>0.44</v>
      </c>
    </row>
    <row r="6" spans="1:11">
      <c r="A6" t="s">
        <v>18</v>
      </c>
      <c r="B6">
        <v>0</v>
      </c>
      <c r="C6">
        <v>0</v>
      </c>
      <c r="D6">
        <v>1.355717427157779</v>
      </c>
      <c r="E6">
        <v>0</v>
      </c>
      <c r="F6">
        <v>0</v>
      </c>
      <c r="G6">
        <v>0</v>
      </c>
      <c r="H6">
        <v>0.40305112699285323</v>
      </c>
      <c r="I6">
        <v>0.373</v>
      </c>
      <c r="J6">
        <v>0.98599999999999999</v>
      </c>
      <c r="K6">
        <v>1.7689999999999999</v>
      </c>
    </row>
    <row r="7" spans="1:11">
      <c r="A7" t="s">
        <v>19</v>
      </c>
      <c r="B7">
        <v>0</v>
      </c>
      <c r="C7">
        <v>0</v>
      </c>
      <c r="D7">
        <v>2.375</v>
      </c>
      <c r="E7">
        <v>0</v>
      </c>
      <c r="F7">
        <v>0</v>
      </c>
      <c r="G7">
        <v>0</v>
      </c>
      <c r="H7">
        <v>0.71249999999999991</v>
      </c>
      <c r="I7">
        <v>0.45700000000000002</v>
      </c>
      <c r="J7">
        <v>0.91300000000000003</v>
      </c>
      <c r="K7">
        <v>2.738</v>
      </c>
    </row>
    <row r="8" spans="1:11">
      <c r="A8" t="s">
        <v>20</v>
      </c>
      <c r="B8">
        <v>0</v>
      </c>
      <c r="C8">
        <v>0</v>
      </c>
      <c r="D8">
        <v>0.60387096774193549</v>
      </c>
      <c r="E8">
        <v>0</v>
      </c>
      <c r="F8">
        <v>0</v>
      </c>
      <c r="G8">
        <v>0</v>
      </c>
      <c r="H8">
        <v>0.18116129032258066</v>
      </c>
      <c r="I8">
        <v>6.3E-2</v>
      </c>
      <c r="J8">
        <v>1.27</v>
      </c>
      <c r="K8">
        <v>0.317</v>
      </c>
    </row>
    <row r="9" spans="1:11">
      <c r="A9" t="s">
        <v>21</v>
      </c>
      <c r="B9">
        <v>0</v>
      </c>
      <c r="C9">
        <v>0</v>
      </c>
      <c r="D9">
        <v>8.8999999999999996E-2</v>
      </c>
      <c r="E9">
        <v>0</v>
      </c>
      <c r="F9">
        <v>0</v>
      </c>
      <c r="G9">
        <v>0</v>
      </c>
      <c r="H9">
        <v>1.4999999999999999E-2</v>
      </c>
      <c r="I9">
        <v>0.50800000000000001</v>
      </c>
      <c r="J9">
        <v>0.85299999999999998</v>
      </c>
      <c r="K9">
        <v>1.28</v>
      </c>
    </row>
    <row r="10" spans="1:11">
      <c r="A10" t="s">
        <v>22</v>
      </c>
      <c r="B10">
        <v>0</v>
      </c>
      <c r="C10">
        <v>1E-3</v>
      </c>
      <c r="D10">
        <v>3.5999999999999997E-2</v>
      </c>
      <c r="E10">
        <v>0</v>
      </c>
      <c r="F10">
        <v>0</v>
      </c>
      <c r="G10">
        <v>0</v>
      </c>
      <c r="H10">
        <v>1E-3</v>
      </c>
      <c r="I10">
        <v>0.19</v>
      </c>
      <c r="J10">
        <v>0.13200000000000001</v>
      </c>
      <c r="K10">
        <v>2.8000000000000001E-2</v>
      </c>
    </row>
    <row r="11" spans="1:11">
      <c r="A11" t="s">
        <v>23</v>
      </c>
      <c r="B11">
        <v>0</v>
      </c>
      <c r="C11">
        <v>0</v>
      </c>
      <c r="D11">
        <v>4.2000000000000003E-2</v>
      </c>
      <c r="E11">
        <v>0</v>
      </c>
      <c r="F11">
        <v>0</v>
      </c>
      <c r="G11">
        <v>0</v>
      </c>
      <c r="H11">
        <v>0</v>
      </c>
      <c r="I11">
        <v>0.27900000000000003</v>
      </c>
      <c r="J11">
        <v>0.30499999999999999</v>
      </c>
      <c r="K11">
        <v>7.5999999999999998E-2</v>
      </c>
    </row>
    <row r="12" spans="1:11">
      <c r="A12" t="s">
        <v>24</v>
      </c>
      <c r="B12">
        <v>0</v>
      </c>
      <c r="C12">
        <v>2E-3</v>
      </c>
      <c r="D12">
        <v>2.1000000000000001E-2</v>
      </c>
      <c r="E12">
        <v>0</v>
      </c>
      <c r="F12">
        <v>0</v>
      </c>
      <c r="G12">
        <v>0</v>
      </c>
      <c r="H12">
        <v>2E-3</v>
      </c>
      <c r="I12">
        <v>0.127</v>
      </c>
      <c r="J12">
        <v>1.2999999999999999E-2</v>
      </c>
      <c r="K12">
        <v>0</v>
      </c>
    </row>
    <row r="13" spans="1:11">
      <c r="A13" t="s">
        <v>25</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26</v>
      </c>
      <c r="B14">
        <v>0.24969968051118213</v>
      </c>
      <c r="C14">
        <v>0</v>
      </c>
      <c r="D14">
        <v>0.46525239616613417</v>
      </c>
      <c r="E14">
        <v>0</v>
      </c>
      <c r="F14">
        <v>0.1205814696485623</v>
      </c>
      <c r="G14">
        <v>5.0153354632587861E-2</v>
      </c>
      <c r="H14">
        <v>4.9086261980830673E-2</v>
      </c>
      <c r="I14">
        <v>0</v>
      </c>
      <c r="J14">
        <v>0</v>
      </c>
      <c r="K14">
        <v>0</v>
      </c>
    </row>
    <row r="15" spans="1:11">
      <c r="A15" t="s">
        <v>27</v>
      </c>
      <c r="B15">
        <v>0.10544217687074831</v>
      </c>
      <c r="C15">
        <v>1.0544217687074829E-3</v>
      </c>
      <c r="D15">
        <v>0.11493197278911564</v>
      </c>
      <c r="E15">
        <v>0</v>
      </c>
      <c r="F15">
        <v>4.2176870748299324E-2</v>
      </c>
      <c r="G15">
        <v>1.4761904761904763E-2</v>
      </c>
      <c r="H15">
        <v>1.4761904761904763E-2</v>
      </c>
      <c r="I15">
        <v>0</v>
      </c>
      <c r="J15">
        <v>0</v>
      </c>
      <c r="K15">
        <v>0</v>
      </c>
    </row>
    <row r="16" spans="1:11">
      <c r="A16" t="s">
        <v>28</v>
      </c>
      <c r="B16">
        <v>1.145338078291815E-2</v>
      </c>
      <c r="C16">
        <v>0</v>
      </c>
      <c r="D16">
        <v>0</v>
      </c>
      <c r="E16">
        <v>1.0817081850533809E-2</v>
      </c>
      <c r="F16">
        <v>0</v>
      </c>
      <c r="G16">
        <v>3.6056939501779356E-3</v>
      </c>
      <c r="H16">
        <v>2.1209964412811388E-3</v>
      </c>
      <c r="I16">
        <v>0</v>
      </c>
      <c r="J16">
        <v>0</v>
      </c>
      <c r="K16">
        <v>0</v>
      </c>
    </row>
    <row r="17" spans="1:11">
      <c r="A17" t="s">
        <v>29</v>
      </c>
      <c r="B17">
        <v>1.1999999999999999E-3</v>
      </c>
      <c r="C17">
        <v>0</v>
      </c>
      <c r="D17">
        <v>8.9999999999999998E-4</v>
      </c>
      <c r="E17">
        <v>0</v>
      </c>
      <c r="F17">
        <v>0</v>
      </c>
      <c r="G17">
        <v>2.9999999999999997E-4</v>
      </c>
      <c r="H17">
        <v>2.0000000000000001E-4</v>
      </c>
      <c r="I17">
        <v>0</v>
      </c>
      <c r="J17">
        <v>0</v>
      </c>
      <c r="K17">
        <v>0</v>
      </c>
    </row>
    <row r="18" spans="1:11">
      <c r="A18" t="s">
        <v>30</v>
      </c>
      <c r="B18">
        <v>4.7597222222222225E-3</v>
      </c>
      <c r="C18">
        <v>0</v>
      </c>
      <c r="D18">
        <v>0</v>
      </c>
      <c r="E18">
        <v>5.8979166666666668E-3</v>
      </c>
      <c r="F18">
        <v>0</v>
      </c>
      <c r="G18">
        <v>3.1041666666666665E-3</v>
      </c>
      <c r="H18">
        <v>6.2083333333333326E-4</v>
      </c>
      <c r="I18">
        <v>0</v>
      </c>
      <c r="J18">
        <v>0</v>
      </c>
      <c r="K18">
        <v>0</v>
      </c>
    </row>
  </sheetData>
  <phoneticPr fontId="19"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85" zoomScaleNormal="85" zoomScalePageLayoutView="85" workbookViewId="0">
      <pane xSplit="1" ySplit="5" topLeftCell="B82" activePane="bottomRight" state="frozen"/>
      <selection pane="topRight" activeCell="B1" sqref="B1"/>
      <selection pane="bottomLeft" activeCell="A5" sqref="A5"/>
      <selection pane="bottomRight" activeCell="Q5" sqref="Q5"/>
    </sheetView>
  </sheetViews>
  <sheetFormatPr baseColWidth="10" defaultColWidth="8.83203125" defaultRowHeight="14" x14ac:dyDescent="0"/>
  <cols>
    <col min="1" max="1" width="8.83203125" style="148"/>
    <col min="2" max="3" width="8.83203125" style="140"/>
    <col min="4" max="4" width="13.5" style="140" customWidth="1"/>
    <col min="5" max="5" width="8.83203125" style="140"/>
    <col min="6" max="6" width="13" style="140" customWidth="1"/>
    <col min="7" max="7" width="8.83203125" style="140"/>
    <col min="8" max="8" width="12.1640625" style="140" customWidth="1"/>
    <col min="9" max="9" width="9" style="140" customWidth="1"/>
    <col min="10" max="10" width="11.1640625" style="140" customWidth="1"/>
    <col min="11" max="11" width="11.5" style="140" customWidth="1"/>
    <col min="12" max="12" width="15.33203125" style="140" customWidth="1"/>
    <col min="13" max="13" width="10.33203125" style="140" customWidth="1"/>
    <col min="14" max="18" width="8.83203125" style="140"/>
    <col min="19" max="19" width="14.33203125" style="140" customWidth="1"/>
    <col min="20" max="16384" width="8.83203125" style="140"/>
  </cols>
  <sheetData>
    <row r="1" spans="1:19">
      <c r="A1" s="153" t="s">
        <v>195</v>
      </c>
      <c r="B1" s="153"/>
      <c r="C1" s="153"/>
      <c r="D1" s="153"/>
    </row>
    <row r="2" spans="1:19">
      <c r="A2" s="154" t="s">
        <v>196</v>
      </c>
      <c r="B2" s="154"/>
      <c r="C2" s="154"/>
      <c r="D2" s="154"/>
    </row>
    <row r="3" spans="1:19">
      <c r="A3" s="155" t="s">
        <v>160</v>
      </c>
      <c r="B3" s="155" t="s">
        <v>197</v>
      </c>
      <c r="C3" s="155"/>
      <c r="D3" s="155"/>
    </row>
    <row r="4" spans="1:19">
      <c r="B4" s="218" t="s">
        <v>198</v>
      </c>
      <c r="C4" s="218"/>
      <c r="D4" s="218"/>
      <c r="E4" s="218"/>
      <c r="F4" s="218"/>
      <c r="G4" s="218"/>
      <c r="H4" s="218"/>
      <c r="I4" s="218"/>
      <c r="J4" s="218"/>
      <c r="K4" s="218"/>
      <c r="L4" s="218"/>
      <c r="M4" s="218"/>
      <c r="N4" s="218"/>
      <c r="O4" s="218"/>
      <c r="P4" s="219"/>
      <c r="Q4" s="220" t="s">
        <v>199</v>
      </c>
      <c r="R4" s="221"/>
      <c r="S4" s="221"/>
    </row>
    <row r="5" spans="1:19" s="156" customFormat="1" ht="46.5" customHeight="1">
      <c r="B5" s="156" t="s">
        <v>200</v>
      </c>
      <c r="C5" s="156" t="s">
        <v>201</v>
      </c>
      <c r="D5" s="156" t="s">
        <v>202</v>
      </c>
      <c r="E5" s="156" t="s">
        <v>203</v>
      </c>
      <c r="F5" s="156" t="s">
        <v>204</v>
      </c>
      <c r="G5" s="156" t="s">
        <v>205</v>
      </c>
      <c r="H5" s="156" t="s">
        <v>206</v>
      </c>
      <c r="I5" s="156" t="s">
        <v>207</v>
      </c>
      <c r="J5" s="156" t="s">
        <v>208</v>
      </c>
      <c r="K5" s="156" t="s">
        <v>209</v>
      </c>
      <c r="L5" s="156" t="s">
        <v>210</v>
      </c>
      <c r="M5" s="156" t="s">
        <v>211</v>
      </c>
      <c r="N5" s="156" t="s">
        <v>212</v>
      </c>
      <c r="O5" s="156" t="s">
        <v>213</v>
      </c>
      <c r="P5" s="156" t="s">
        <v>214</v>
      </c>
      <c r="Q5" s="157" t="s">
        <v>215</v>
      </c>
      <c r="R5" s="158" t="s">
        <v>216</v>
      </c>
      <c r="S5" s="159" t="s">
        <v>217</v>
      </c>
    </row>
    <row r="6" spans="1:19">
      <c r="A6" s="148">
        <v>1910</v>
      </c>
      <c r="B6" s="160">
        <v>1.375</v>
      </c>
      <c r="C6" s="160"/>
      <c r="D6" s="160">
        <v>15</v>
      </c>
      <c r="E6" s="160"/>
      <c r="F6" s="160">
        <v>1.25</v>
      </c>
      <c r="G6" s="160">
        <v>2.0298507462686568</v>
      </c>
      <c r="H6" s="160">
        <v>2</v>
      </c>
      <c r="I6" s="160">
        <v>1</v>
      </c>
      <c r="J6" s="160">
        <v>3.6</v>
      </c>
      <c r="K6" s="160">
        <v>1.4736842105263157</v>
      </c>
      <c r="L6" s="160"/>
      <c r="M6" s="160"/>
      <c r="N6" s="160"/>
      <c r="O6" s="160"/>
      <c r="P6" s="160">
        <v>1.4736842105263157</v>
      </c>
      <c r="Q6" s="161">
        <v>3.0657672849915683</v>
      </c>
      <c r="R6" s="162"/>
      <c r="S6" s="160">
        <v>1.2123655913978495</v>
      </c>
    </row>
    <row r="7" spans="1:19">
      <c r="A7" s="148">
        <v>1911</v>
      </c>
      <c r="B7" s="160">
        <v>2.2727272727272729</v>
      </c>
      <c r="C7" s="160"/>
      <c r="D7" s="160">
        <v>15</v>
      </c>
      <c r="E7" s="160"/>
      <c r="F7" s="160">
        <v>1.5</v>
      </c>
      <c r="G7" s="160">
        <v>2.0054644808743167</v>
      </c>
      <c r="H7" s="160">
        <v>2</v>
      </c>
      <c r="I7" s="160"/>
      <c r="J7" s="160">
        <v>5.4035087719298245</v>
      </c>
      <c r="K7" s="160">
        <v>1.9090909090909092</v>
      </c>
      <c r="L7" s="160"/>
      <c r="M7" s="160"/>
      <c r="N7" s="160"/>
      <c r="O7" s="160"/>
      <c r="P7" s="160">
        <v>1.9090909090909092</v>
      </c>
      <c r="Q7" s="161">
        <v>3.7291507268553938</v>
      </c>
      <c r="R7" s="162"/>
      <c r="S7" s="160">
        <v>1.2897196261682242</v>
      </c>
    </row>
    <row r="8" spans="1:19">
      <c r="A8" s="148">
        <v>1912</v>
      </c>
      <c r="B8" s="160">
        <v>2.2727272727272729</v>
      </c>
      <c r="C8" s="160"/>
      <c r="D8" s="160">
        <v>15</v>
      </c>
      <c r="E8" s="160"/>
      <c r="F8" s="160">
        <v>1.8</v>
      </c>
      <c r="G8" s="160">
        <v>2.1263736263736264</v>
      </c>
      <c r="H8" s="160">
        <v>1.9166666666666667</v>
      </c>
      <c r="I8" s="160"/>
      <c r="J8" s="160">
        <v>5.3050847457627119</v>
      </c>
      <c r="K8" s="160">
        <v>2.1372549019607843</v>
      </c>
      <c r="L8" s="160"/>
      <c r="M8" s="160"/>
      <c r="N8" s="160"/>
      <c r="O8" s="160"/>
      <c r="P8" s="160">
        <v>2.1372549019607843</v>
      </c>
      <c r="Q8" s="161">
        <v>3.563380281690141</v>
      </c>
      <c r="R8" s="162"/>
      <c r="S8" s="160">
        <v>1.1816037735849056</v>
      </c>
    </row>
    <row r="9" spans="1:19">
      <c r="A9" s="148">
        <v>1913</v>
      </c>
      <c r="B9" s="160">
        <v>1.9</v>
      </c>
      <c r="C9" s="160"/>
      <c r="D9" s="160">
        <v>15</v>
      </c>
      <c r="E9" s="160"/>
      <c r="F9" s="160">
        <v>3.15</v>
      </c>
      <c r="G9" s="160">
        <v>2.1173469387755102</v>
      </c>
      <c r="H9" s="160">
        <v>1.9</v>
      </c>
      <c r="I9" s="160"/>
      <c r="J9" s="160">
        <v>5.0163934426229506</v>
      </c>
      <c r="K9" s="160">
        <v>1.9811320754716981</v>
      </c>
      <c r="L9" s="160"/>
      <c r="M9" s="160"/>
      <c r="N9" s="160"/>
      <c r="O9" s="160"/>
      <c r="P9" s="160">
        <v>1.9811320754716981</v>
      </c>
      <c r="Q9" s="161">
        <v>3.7925200356188782</v>
      </c>
      <c r="R9" s="162"/>
      <c r="S9" s="160">
        <v>1.1569148936170213</v>
      </c>
    </row>
    <row r="10" spans="1:19">
      <c r="A10" s="148">
        <v>1914</v>
      </c>
      <c r="B10" s="160">
        <v>1.9090909090909092</v>
      </c>
      <c r="C10" s="160"/>
      <c r="D10" s="160">
        <v>15</v>
      </c>
      <c r="E10" s="160"/>
      <c r="F10" s="160">
        <v>2.9473684210526314</v>
      </c>
      <c r="G10" s="160">
        <v>2.1353711790393013</v>
      </c>
      <c r="H10" s="160">
        <v>1.8333333333333333</v>
      </c>
      <c r="I10" s="160"/>
      <c r="J10" s="160">
        <v>5.1492537313432836</v>
      </c>
      <c r="K10" s="160">
        <v>1.9607843137254901</v>
      </c>
      <c r="L10" s="160"/>
      <c r="M10" s="160"/>
      <c r="N10" s="160"/>
      <c r="O10" s="160"/>
      <c r="P10" s="160">
        <v>1.9607843137254901</v>
      </c>
      <c r="Q10" s="161">
        <v>3.4080846968238689</v>
      </c>
      <c r="R10" s="162"/>
      <c r="S10" s="160">
        <v>1.2231638418079096</v>
      </c>
    </row>
    <row r="11" spans="1:19">
      <c r="A11" s="148">
        <v>1915</v>
      </c>
      <c r="B11" s="160">
        <v>2.0909090909090908</v>
      </c>
      <c r="C11" s="160"/>
      <c r="D11" s="160">
        <v>25</v>
      </c>
      <c r="E11" s="160"/>
      <c r="F11" s="160">
        <v>2</v>
      </c>
      <c r="G11" s="160">
        <v>2.3588850174216027</v>
      </c>
      <c r="H11" s="160">
        <v>2.1</v>
      </c>
      <c r="I11" s="160"/>
      <c r="J11" s="160">
        <v>5.4722222222222223</v>
      </c>
      <c r="K11" s="160">
        <v>2.2000000000000002</v>
      </c>
      <c r="L11" s="160"/>
      <c r="M11" s="160"/>
      <c r="N11" s="160"/>
      <c r="O11" s="160"/>
      <c r="P11" s="160">
        <v>2.2000000000000002</v>
      </c>
      <c r="Q11" s="161">
        <v>3.5565302144249511</v>
      </c>
      <c r="R11" s="162"/>
      <c r="S11" s="160">
        <v>1.1228571428571428</v>
      </c>
    </row>
    <row r="12" spans="1:19">
      <c r="A12" s="148">
        <v>1916</v>
      </c>
      <c r="B12" s="160">
        <v>2.4545454545454546</v>
      </c>
      <c r="C12" s="160"/>
      <c r="D12" s="160">
        <v>20</v>
      </c>
      <c r="E12" s="160"/>
      <c r="F12" s="160">
        <v>2.5238095238095237</v>
      </c>
      <c r="G12" s="160">
        <v>2.3045267489711936</v>
      </c>
      <c r="H12" s="160">
        <v>2.4</v>
      </c>
      <c r="I12" s="160"/>
      <c r="J12" s="160">
        <v>6</v>
      </c>
      <c r="K12" s="160">
        <v>2.0769230769230771</v>
      </c>
      <c r="L12" s="160"/>
      <c r="M12" s="160"/>
      <c r="N12" s="160"/>
      <c r="O12" s="160"/>
      <c r="P12" s="160">
        <v>2.0769230769230771</v>
      </c>
      <c r="Q12" s="161">
        <v>2.2645803698435278</v>
      </c>
      <c r="R12" s="162"/>
      <c r="S12" s="160">
        <v>0.85496183206106868</v>
      </c>
    </row>
    <row r="13" spans="1:19">
      <c r="A13" s="148">
        <v>1917</v>
      </c>
      <c r="B13" s="160">
        <v>1.5909090909090908</v>
      </c>
      <c r="C13" s="160"/>
      <c r="D13" s="160">
        <v>16.666666666666668</v>
      </c>
      <c r="E13" s="160"/>
      <c r="F13" s="160">
        <v>2</v>
      </c>
      <c r="G13" s="160">
        <v>2.0450819672131146</v>
      </c>
      <c r="H13" s="160">
        <v>1.7</v>
      </c>
      <c r="I13" s="160"/>
      <c r="J13" s="160">
        <v>4.2321428571428568</v>
      </c>
      <c r="K13" s="160">
        <v>1.9534883720930232</v>
      </c>
      <c r="L13" s="160"/>
      <c r="M13" s="160"/>
      <c r="N13" s="160"/>
      <c r="O13" s="160"/>
      <c r="P13" s="160">
        <v>1.9534883720930232</v>
      </c>
      <c r="Q13" s="161">
        <v>2.0694006309148265</v>
      </c>
      <c r="R13" s="162"/>
      <c r="S13" s="160">
        <v>0.92523364485981308</v>
      </c>
    </row>
    <row r="14" spans="1:19">
      <c r="A14" s="148">
        <v>1918</v>
      </c>
      <c r="B14" s="160">
        <v>1.4375</v>
      </c>
      <c r="C14" s="160"/>
      <c r="D14" s="160">
        <v>22.5</v>
      </c>
      <c r="E14" s="160"/>
      <c r="F14" s="160">
        <v>1.0769230769230769</v>
      </c>
      <c r="G14" s="160">
        <v>1.5126582278481013</v>
      </c>
      <c r="H14" s="160">
        <v>1.4444444444444444</v>
      </c>
      <c r="I14" s="160">
        <v>2</v>
      </c>
      <c r="J14" s="160">
        <v>4.5686274509803919</v>
      </c>
      <c r="K14" s="160">
        <v>1.5205479452054795</v>
      </c>
      <c r="L14" s="160"/>
      <c r="M14" s="160"/>
      <c r="N14" s="160"/>
      <c r="O14" s="160"/>
      <c r="P14" s="160">
        <v>1.5205479452054795</v>
      </c>
      <c r="Q14" s="161">
        <v>3.5727002967359049</v>
      </c>
      <c r="R14" s="162"/>
      <c r="S14" s="160">
        <v>1.0491891891891891</v>
      </c>
    </row>
    <row r="15" spans="1:19">
      <c r="A15" s="148">
        <v>1919</v>
      </c>
      <c r="B15" s="160">
        <v>1.7857142857142858</v>
      </c>
      <c r="C15" s="160"/>
      <c r="D15" s="160">
        <v>25</v>
      </c>
      <c r="E15" s="160"/>
      <c r="F15" s="160">
        <v>1.875</v>
      </c>
      <c r="G15" s="160">
        <v>1.8021978021978022</v>
      </c>
      <c r="H15" s="160">
        <v>1.5555555555555556</v>
      </c>
      <c r="I15" s="160">
        <v>1.4</v>
      </c>
      <c r="J15" s="160">
        <v>3.7142857142857144</v>
      </c>
      <c r="K15" s="160">
        <v>1.5280898876404494</v>
      </c>
      <c r="L15" s="160"/>
      <c r="M15" s="160"/>
      <c r="N15" s="160"/>
      <c r="O15" s="160"/>
      <c r="P15" s="160">
        <v>1.5280898876404494</v>
      </c>
      <c r="Q15" s="161">
        <v>4.0375234521575987</v>
      </c>
      <c r="R15" s="162"/>
      <c r="S15" s="160">
        <v>1.1119293078055965</v>
      </c>
    </row>
    <row r="16" spans="1:19">
      <c r="A16" s="148">
        <v>1920</v>
      </c>
      <c r="B16" s="160">
        <v>2.0256410256410255</v>
      </c>
      <c r="C16" s="160"/>
      <c r="D16" s="160">
        <v>25.789473684210527</v>
      </c>
      <c r="E16" s="160"/>
      <c r="F16" s="160">
        <v>1.8</v>
      </c>
      <c r="G16" s="160">
        <v>1.3195876288659794</v>
      </c>
      <c r="H16" s="160">
        <v>1.7272727272727273</v>
      </c>
      <c r="I16" s="160">
        <v>1.5909090909090908</v>
      </c>
      <c r="J16" s="160">
        <v>4.6842105263157894</v>
      </c>
      <c r="K16" s="160">
        <v>1.2727272727272727</v>
      </c>
      <c r="L16" s="160"/>
      <c r="M16" s="160"/>
      <c r="N16" s="160"/>
      <c r="O16" s="160"/>
      <c r="P16" s="160">
        <v>1.2727272727272727</v>
      </c>
      <c r="Q16" s="161">
        <v>3.077768385460693</v>
      </c>
      <c r="R16" s="162"/>
      <c r="S16" s="160">
        <v>1.178082191780822</v>
      </c>
    </row>
    <row r="17" spans="1:19">
      <c r="A17" s="148">
        <v>1921</v>
      </c>
      <c r="B17" s="160">
        <v>1.8611111111111112</v>
      </c>
      <c r="C17" s="160"/>
      <c r="D17" s="160">
        <v>22.631578947368421</v>
      </c>
      <c r="E17" s="160"/>
      <c r="F17" s="160">
        <v>1.7173913043478262</v>
      </c>
      <c r="G17" s="160">
        <v>1.8558951965065502</v>
      </c>
      <c r="H17" s="160">
        <v>1.5909090909090908</v>
      </c>
      <c r="I17" s="160">
        <v>1.3913043478260869</v>
      </c>
      <c r="J17" s="160">
        <v>5.3934426229508201</v>
      </c>
      <c r="K17" s="160">
        <v>1.7074468085106382</v>
      </c>
      <c r="L17" s="160"/>
      <c r="M17" s="160"/>
      <c r="N17" s="160"/>
      <c r="O17" s="160"/>
      <c r="P17" s="160">
        <v>1.7074468085106382</v>
      </c>
      <c r="Q17" s="161">
        <v>3.162907268170426</v>
      </c>
      <c r="R17" s="162"/>
      <c r="S17" s="160">
        <v>1.1742574257425742</v>
      </c>
    </row>
    <row r="18" spans="1:19">
      <c r="A18" s="148">
        <v>1922</v>
      </c>
      <c r="B18" s="160">
        <v>1.5666666666666667</v>
      </c>
      <c r="C18" s="160"/>
      <c r="D18" s="160">
        <v>24.736842105263158</v>
      </c>
      <c r="E18" s="160"/>
      <c r="F18" s="160">
        <v>1.575</v>
      </c>
      <c r="G18" s="160">
        <v>1.6652360515021458</v>
      </c>
      <c r="H18" s="160">
        <v>1.7222222222222223</v>
      </c>
      <c r="I18" s="160">
        <v>1.2857142857142858</v>
      </c>
      <c r="J18" s="160">
        <v>3.984375</v>
      </c>
      <c r="K18" s="160">
        <v>1.5</v>
      </c>
      <c r="L18" s="160"/>
      <c r="M18" s="160"/>
      <c r="N18" s="160"/>
      <c r="O18" s="160"/>
      <c r="P18" s="160">
        <v>1.5</v>
      </c>
      <c r="Q18" s="161">
        <v>2.728615863141524</v>
      </c>
      <c r="R18" s="162"/>
      <c r="S18" s="160">
        <v>1.0973724884080371</v>
      </c>
    </row>
    <row r="19" spans="1:19">
      <c r="A19" s="148">
        <v>1923</v>
      </c>
      <c r="B19" s="160">
        <v>1.8148148148148149</v>
      </c>
      <c r="C19" s="160"/>
      <c r="D19" s="160">
        <v>25.263157894736842</v>
      </c>
      <c r="E19" s="160"/>
      <c r="F19" s="160">
        <v>1.8125</v>
      </c>
      <c r="G19" s="160">
        <v>1.9635627530364372</v>
      </c>
      <c r="H19" s="160">
        <v>1.6</v>
      </c>
      <c r="I19" s="160">
        <v>1.375</v>
      </c>
      <c r="J19" s="160">
        <v>5.3787878787878789</v>
      </c>
      <c r="K19" s="160">
        <v>1.6666666666666667</v>
      </c>
      <c r="L19" s="160"/>
      <c r="M19" s="160"/>
      <c r="N19" s="160"/>
      <c r="O19" s="160"/>
      <c r="P19" s="160">
        <v>1.6666666666666667</v>
      </c>
      <c r="Q19" s="161">
        <v>2.701014832162373</v>
      </c>
      <c r="R19" s="162"/>
      <c r="S19" s="160">
        <v>1.111545988258317</v>
      </c>
    </row>
    <row r="20" spans="1:19">
      <c r="A20" s="148">
        <v>1924</v>
      </c>
      <c r="B20" s="160">
        <v>1.68</v>
      </c>
      <c r="C20" s="160"/>
      <c r="D20" s="160">
        <v>23</v>
      </c>
      <c r="E20" s="160">
        <v>0.72727272727272729</v>
      </c>
      <c r="F20" s="160">
        <v>1.75</v>
      </c>
      <c r="G20" s="160">
        <v>1.4172413793103449</v>
      </c>
      <c r="H20" s="160">
        <v>1.7777777777777777</v>
      </c>
      <c r="I20" s="160">
        <v>0.967741935483871</v>
      </c>
      <c r="J20" s="160">
        <v>4.2727272727272725</v>
      </c>
      <c r="K20" s="160">
        <v>1.450261780104712</v>
      </c>
      <c r="L20" s="160"/>
      <c r="M20" s="160"/>
      <c r="N20" s="160"/>
      <c r="O20" s="160"/>
      <c r="P20" s="160">
        <v>1.450261780104712</v>
      </c>
      <c r="Q20" s="161">
        <v>2.5463659147869673</v>
      </c>
      <c r="R20" s="162"/>
      <c r="S20" s="160">
        <v>1.117039586919105</v>
      </c>
    </row>
    <row r="21" spans="1:19">
      <c r="A21" s="148">
        <v>1925</v>
      </c>
      <c r="B21" s="160">
        <v>1.6</v>
      </c>
      <c r="C21" s="160"/>
      <c r="D21" s="160">
        <v>25.384615384615383</v>
      </c>
      <c r="E21" s="160">
        <v>0.6</v>
      </c>
      <c r="F21" s="160">
        <v>1.75</v>
      </c>
      <c r="G21" s="160">
        <v>1.4012944983818769</v>
      </c>
      <c r="H21" s="160">
        <v>1.6</v>
      </c>
      <c r="I21" s="160">
        <v>0.90625</v>
      </c>
      <c r="J21" s="160">
        <v>4.6712328767123283</v>
      </c>
      <c r="K21" s="160">
        <v>1.5051546391752577</v>
      </c>
      <c r="L21" s="160"/>
      <c r="M21" s="160"/>
      <c r="N21" s="160"/>
      <c r="O21" s="160"/>
      <c r="P21" s="160">
        <v>1.5051546391752577</v>
      </c>
      <c r="Q21" s="161">
        <v>2.7772020725388602</v>
      </c>
      <c r="R21" s="162"/>
      <c r="S21" s="160">
        <v>1.2416413373860182</v>
      </c>
    </row>
    <row r="22" spans="1:19">
      <c r="A22" s="148">
        <v>1926</v>
      </c>
      <c r="B22" s="160">
        <v>1.5862068965517242</v>
      </c>
      <c r="C22" s="160"/>
      <c r="D22" s="160">
        <v>23.076923076923077</v>
      </c>
      <c r="E22" s="160">
        <v>0.875</v>
      </c>
      <c r="F22" s="160">
        <v>1.8611111111111112</v>
      </c>
      <c r="G22" s="160">
        <v>1.3712574850299402</v>
      </c>
      <c r="H22" s="160">
        <v>1.4583333333333333</v>
      </c>
      <c r="I22" s="160">
        <v>0.7142857142857143</v>
      </c>
      <c r="J22" s="160">
        <v>4.9078947368421053</v>
      </c>
      <c r="K22" s="160">
        <v>1.6355140186915889</v>
      </c>
      <c r="L22" s="160"/>
      <c r="M22" s="160"/>
      <c r="N22" s="160"/>
      <c r="O22" s="160"/>
      <c r="P22" s="160">
        <v>1.6355140186915889</v>
      </c>
      <c r="Q22" s="161">
        <v>2.3270808909730363</v>
      </c>
      <c r="R22" s="162"/>
      <c r="S22" s="160">
        <v>1.0918544194107451</v>
      </c>
    </row>
    <row r="23" spans="1:19">
      <c r="A23" s="148">
        <v>1927</v>
      </c>
      <c r="B23" s="160">
        <v>1.8235294117647058</v>
      </c>
      <c r="C23" s="160"/>
      <c r="D23" s="160">
        <v>26.153846153846153</v>
      </c>
      <c r="E23" s="160">
        <v>1.2857142857142858</v>
      </c>
      <c r="F23" s="160">
        <v>1.8536585365853659</v>
      </c>
      <c r="G23" s="160">
        <v>1.9257142857142857</v>
      </c>
      <c r="H23" s="160">
        <v>1.625</v>
      </c>
      <c r="I23" s="160">
        <v>1.3448275862068966</v>
      </c>
      <c r="J23" s="160">
        <v>5.1898734177215191</v>
      </c>
      <c r="K23" s="160">
        <v>1.7982456140350878</v>
      </c>
      <c r="L23" s="160"/>
      <c r="M23" s="160"/>
      <c r="N23" s="160"/>
      <c r="O23" s="160"/>
      <c r="P23" s="160">
        <v>1.7982456140350878</v>
      </c>
      <c r="Q23" s="161">
        <v>2.011173184357542</v>
      </c>
      <c r="R23" s="162"/>
      <c r="S23" s="160">
        <v>1.0445269016697589</v>
      </c>
    </row>
    <row r="24" spans="1:19">
      <c r="A24" s="148">
        <v>1928</v>
      </c>
      <c r="B24" s="160">
        <v>1.7179487179487178</v>
      </c>
      <c r="C24" s="160"/>
      <c r="D24" s="160">
        <v>27.037037037037038</v>
      </c>
      <c r="E24" s="160">
        <v>1</v>
      </c>
      <c r="F24" s="160">
        <v>1.8</v>
      </c>
      <c r="G24" s="160">
        <v>1.8501362397820162</v>
      </c>
      <c r="H24" s="160">
        <v>1.5769230769230769</v>
      </c>
      <c r="I24" s="160">
        <v>1.2962962962962963</v>
      </c>
      <c r="J24" s="160">
        <v>5.3048780487804876</v>
      </c>
      <c r="K24" s="160">
        <v>1.6791666666666667</v>
      </c>
      <c r="L24" s="160"/>
      <c r="M24" s="160"/>
      <c r="N24" s="160"/>
      <c r="O24" s="160"/>
      <c r="P24" s="160">
        <v>1.6791666666666667</v>
      </c>
      <c r="Q24" s="161">
        <v>2.3439153439153437</v>
      </c>
      <c r="R24" s="162"/>
      <c r="S24" s="160">
        <v>1.1214788732394365</v>
      </c>
    </row>
    <row r="25" spans="1:19">
      <c r="A25" s="148">
        <v>1929</v>
      </c>
      <c r="B25" s="160">
        <v>1.6756756756756757</v>
      </c>
      <c r="C25" s="160"/>
      <c r="D25" s="160">
        <v>24.074074074074073</v>
      </c>
      <c r="E25" s="160">
        <v>1</v>
      </c>
      <c r="F25" s="160">
        <v>1.85</v>
      </c>
      <c r="G25" s="160">
        <v>1.8980716253443526</v>
      </c>
      <c r="H25" s="160">
        <v>1.6666666666666667</v>
      </c>
      <c r="I25" s="160">
        <v>1.2916666666666667</v>
      </c>
      <c r="J25" s="160">
        <v>4.6428571428571432</v>
      </c>
      <c r="K25" s="160">
        <v>1.5833333333333333</v>
      </c>
      <c r="L25" s="160"/>
      <c r="M25" s="160"/>
      <c r="N25" s="160"/>
      <c r="O25" s="160"/>
      <c r="P25" s="160">
        <v>1.5833333333333333</v>
      </c>
      <c r="Q25" s="161">
        <v>2.1225806451612903</v>
      </c>
      <c r="R25" s="162"/>
      <c r="S25" s="160">
        <v>1.1664275466284075</v>
      </c>
    </row>
    <row r="26" spans="1:19">
      <c r="A26" s="148">
        <v>1930</v>
      </c>
      <c r="B26" s="160">
        <v>1.6</v>
      </c>
      <c r="C26" s="160"/>
      <c r="D26" s="160">
        <v>24.166666666666668</v>
      </c>
      <c r="E26" s="160">
        <v>1</v>
      </c>
      <c r="F26" s="160">
        <v>1.8</v>
      </c>
      <c r="G26" s="160">
        <v>1.7581521739130435</v>
      </c>
      <c r="H26" s="160">
        <v>1.8125</v>
      </c>
      <c r="I26" s="160">
        <v>1.0714285714285714</v>
      </c>
      <c r="J26" s="160">
        <v>4.3218390804597702</v>
      </c>
      <c r="K26" s="160">
        <v>1.4574898785425101</v>
      </c>
      <c r="L26" s="160"/>
      <c r="M26" s="160"/>
      <c r="N26" s="160"/>
      <c r="O26" s="160"/>
      <c r="P26" s="160">
        <v>1.4574898785425101</v>
      </c>
      <c r="Q26" s="161">
        <v>2.2557077625570776</v>
      </c>
      <c r="R26" s="162"/>
      <c r="S26" s="160">
        <v>0.98243412797992469</v>
      </c>
    </row>
    <row r="27" spans="1:19">
      <c r="A27" s="148">
        <v>1931</v>
      </c>
      <c r="B27" s="160">
        <v>1.7894736842105263</v>
      </c>
      <c r="C27" s="160"/>
      <c r="D27" s="160">
        <v>22.5</v>
      </c>
      <c r="E27" s="160">
        <v>1</v>
      </c>
      <c r="F27" s="160">
        <v>2.1111111111111112</v>
      </c>
      <c r="G27" s="160">
        <v>1.9318181818181819</v>
      </c>
      <c r="H27" s="160">
        <v>1.6818181818181819</v>
      </c>
      <c r="I27" s="160">
        <v>1.3125</v>
      </c>
      <c r="J27" s="160">
        <v>4.9102564102564106</v>
      </c>
      <c r="K27" s="160">
        <v>1.6226415094339623</v>
      </c>
      <c r="L27" s="160"/>
      <c r="M27" s="160"/>
      <c r="N27" s="160"/>
      <c r="O27" s="160"/>
      <c r="P27" s="160">
        <v>1.6226415094339623</v>
      </c>
      <c r="Q27" s="161">
        <v>2.5810055865921786</v>
      </c>
      <c r="R27" s="162"/>
      <c r="S27" s="160">
        <v>1.0348837209302326</v>
      </c>
    </row>
    <row r="28" spans="1:19">
      <c r="A28" s="148">
        <v>1932</v>
      </c>
      <c r="B28" s="160">
        <v>1.6578947368421053</v>
      </c>
      <c r="C28" s="160"/>
      <c r="D28" s="160">
        <v>28.235294117647058</v>
      </c>
      <c r="E28" s="160">
        <v>1</v>
      </c>
      <c r="F28" s="160">
        <v>2.0416666666666665</v>
      </c>
      <c r="G28" s="160">
        <v>1.8583106267029972</v>
      </c>
      <c r="H28" s="160">
        <v>1.8461538461538463</v>
      </c>
      <c r="I28" s="160">
        <v>1.25</v>
      </c>
      <c r="J28" s="160">
        <v>4.9342105263157894</v>
      </c>
      <c r="K28" s="160">
        <v>1.5443548387096775</v>
      </c>
      <c r="L28" s="160"/>
      <c r="M28" s="160"/>
      <c r="N28" s="160"/>
      <c r="O28" s="160"/>
      <c r="P28" s="160">
        <v>1.5443548387096775</v>
      </c>
      <c r="Q28" s="161">
        <v>2.4150943396226414</v>
      </c>
      <c r="R28" s="162"/>
      <c r="S28" s="160">
        <v>1.1521335807050093</v>
      </c>
    </row>
    <row r="29" spans="1:19">
      <c r="A29" s="148">
        <v>1933</v>
      </c>
      <c r="B29" s="160">
        <v>1.6341463414634145</v>
      </c>
      <c r="C29" s="160"/>
      <c r="D29" s="160">
        <v>25</v>
      </c>
      <c r="E29" s="160">
        <v>0.66666666666666663</v>
      </c>
      <c r="F29" s="160">
        <v>1.8571428571428572</v>
      </c>
      <c r="G29" s="160">
        <v>1.7912371134020619</v>
      </c>
      <c r="H29" s="160">
        <v>1.8571428571428572</v>
      </c>
      <c r="I29" s="160">
        <v>1.1764705882352942</v>
      </c>
      <c r="J29" s="160">
        <v>4.7820512820512819</v>
      </c>
      <c r="K29" s="160">
        <v>1.4854771784232366</v>
      </c>
      <c r="L29" s="160"/>
      <c r="M29" s="160"/>
      <c r="N29" s="160"/>
      <c r="O29" s="160"/>
      <c r="P29" s="160">
        <v>1.4854771784232366</v>
      </c>
      <c r="Q29" s="161">
        <v>2.3272727272727272</v>
      </c>
      <c r="R29" s="162"/>
      <c r="S29" s="160">
        <v>1.010438413361169</v>
      </c>
    </row>
    <row r="30" spans="1:19">
      <c r="A30" s="148">
        <v>1934</v>
      </c>
      <c r="B30" s="160">
        <v>1.75</v>
      </c>
      <c r="C30" s="160"/>
      <c r="D30" s="160">
        <v>28.571428571428573</v>
      </c>
      <c r="E30" s="160">
        <v>0.75</v>
      </c>
      <c r="F30" s="160">
        <v>1.8666666666666667</v>
      </c>
      <c r="G30" s="160">
        <v>1.8095238095238095</v>
      </c>
      <c r="H30" s="160">
        <v>1.4</v>
      </c>
      <c r="I30" s="160">
        <v>1.2222222222222223</v>
      </c>
      <c r="J30" s="160">
        <v>5.1012658227848098</v>
      </c>
      <c r="K30" s="160">
        <v>1.596638655462185</v>
      </c>
      <c r="L30" s="160"/>
      <c r="M30" s="160"/>
      <c r="N30" s="160"/>
      <c r="O30" s="160"/>
      <c r="P30" s="160">
        <v>1.596638655462185</v>
      </c>
      <c r="Q30" s="161">
        <v>2.6615384615384614</v>
      </c>
      <c r="R30" s="162"/>
      <c r="S30" s="160">
        <v>0.96514161220043571</v>
      </c>
    </row>
    <row r="31" spans="1:19">
      <c r="A31" s="148">
        <v>1935</v>
      </c>
      <c r="B31" s="160">
        <v>1.8163265306122449</v>
      </c>
      <c r="C31" s="160"/>
      <c r="D31" s="160">
        <v>27.083333333333332</v>
      </c>
      <c r="E31" s="160">
        <v>1</v>
      </c>
      <c r="F31" s="160">
        <v>1.7941176470588236</v>
      </c>
      <c r="G31" s="160">
        <v>1.8468899521531101</v>
      </c>
      <c r="H31" s="160">
        <v>1.6666666666666667</v>
      </c>
      <c r="I31" s="160">
        <v>1.2105263157894737</v>
      </c>
      <c r="J31" s="160">
        <v>5.1358024691358022</v>
      </c>
      <c r="K31" s="160">
        <v>1.6738197424892705</v>
      </c>
      <c r="L31" s="160"/>
      <c r="M31" s="160"/>
      <c r="N31" s="160"/>
      <c r="O31" s="160"/>
      <c r="P31" s="160">
        <v>1.6738197424892705</v>
      </c>
      <c r="Q31" s="161">
        <v>2.8970588235294117</v>
      </c>
      <c r="R31" s="162"/>
      <c r="S31" s="160">
        <v>1.2149712092130518</v>
      </c>
    </row>
    <row r="32" spans="1:19">
      <c r="A32" s="148">
        <v>1936</v>
      </c>
      <c r="B32" s="160">
        <v>1.8301886792452831</v>
      </c>
      <c r="C32" s="160"/>
      <c r="D32" s="160">
        <v>28</v>
      </c>
      <c r="E32" s="160">
        <v>1</v>
      </c>
      <c r="F32" s="160">
        <v>1.8285714285714285</v>
      </c>
      <c r="G32" s="160">
        <v>1.944055944055944</v>
      </c>
      <c r="H32" s="160">
        <v>1.75</v>
      </c>
      <c r="I32" s="160">
        <v>1.25</v>
      </c>
      <c r="J32" s="160">
        <v>5.3614457831325302</v>
      </c>
      <c r="K32" s="160">
        <v>1.6945606694560669</v>
      </c>
      <c r="L32" s="160"/>
      <c r="M32" s="160"/>
      <c r="N32" s="160"/>
      <c r="O32" s="160"/>
      <c r="P32" s="160">
        <v>1.6945606694560669</v>
      </c>
      <c r="Q32" s="161">
        <v>2.3134328358208953</v>
      </c>
      <c r="R32" s="162"/>
      <c r="S32" s="160">
        <v>0.92263056092843332</v>
      </c>
    </row>
    <row r="33" spans="1:19">
      <c r="A33" s="148">
        <v>1937</v>
      </c>
      <c r="B33" s="160">
        <v>1.7741935483870968</v>
      </c>
      <c r="C33" s="160"/>
      <c r="D33" s="160">
        <v>26.956521739130434</v>
      </c>
      <c r="E33" s="160">
        <v>1</v>
      </c>
      <c r="F33" s="160">
        <v>2</v>
      </c>
      <c r="G33" s="160">
        <v>1.9483146067415731</v>
      </c>
      <c r="H33" s="160">
        <v>1.875</v>
      </c>
      <c r="I33" s="160">
        <v>1.3529411764705883</v>
      </c>
      <c r="J33" s="160">
        <v>5.3658536585365857</v>
      </c>
      <c r="K33" s="160">
        <v>1.7056737588652482</v>
      </c>
      <c r="L33" s="160"/>
      <c r="M33" s="160"/>
      <c r="N33" s="160"/>
      <c r="O33" s="160"/>
      <c r="P33" s="160">
        <v>1.7056737588652482</v>
      </c>
      <c r="Q33" s="161">
        <v>2.0597014925373136</v>
      </c>
      <c r="R33" s="162"/>
      <c r="S33" s="160">
        <v>1.287020109689214</v>
      </c>
    </row>
    <row r="34" spans="1:19">
      <c r="A34" s="148">
        <v>1938</v>
      </c>
      <c r="B34" s="160">
        <v>1.6363636363636365</v>
      </c>
      <c r="C34" s="160"/>
      <c r="D34" s="160">
        <v>23.6</v>
      </c>
      <c r="E34" s="160">
        <v>1</v>
      </c>
      <c r="F34" s="160">
        <v>1.7435897435897436</v>
      </c>
      <c r="G34" s="160">
        <v>1.610878661087866</v>
      </c>
      <c r="H34" s="160">
        <v>1.6785714285714286</v>
      </c>
      <c r="I34" s="160">
        <v>1.1904761904761905</v>
      </c>
      <c r="J34" s="160">
        <v>4.6265060240963853</v>
      </c>
      <c r="K34" s="160">
        <v>1.4035714285714285</v>
      </c>
      <c r="L34" s="160"/>
      <c r="M34" s="160"/>
      <c r="N34" s="160"/>
      <c r="O34" s="160"/>
      <c r="P34" s="160">
        <v>1.4035714285714285</v>
      </c>
      <c r="Q34" s="161">
        <v>2.6712328767123288</v>
      </c>
      <c r="R34" s="162"/>
      <c r="S34" s="160">
        <v>1.4825174825174825</v>
      </c>
    </row>
    <row r="35" spans="1:19">
      <c r="A35" s="148">
        <v>1939</v>
      </c>
      <c r="B35" s="160">
        <v>1.8421052631578947</v>
      </c>
      <c r="C35" s="160"/>
      <c r="D35" s="160">
        <v>24.615384615384617</v>
      </c>
      <c r="E35" s="160">
        <v>1</v>
      </c>
      <c r="F35" s="160">
        <v>1.8888888888888888</v>
      </c>
      <c r="G35" s="160">
        <v>1.9342915811088295</v>
      </c>
      <c r="H35" s="160">
        <v>1.7307692307692308</v>
      </c>
      <c r="I35" s="160">
        <v>1.3636363636363635</v>
      </c>
      <c r="J35" s="160">
        <v>5.1309523809523814</v>
      </c>
      <c r="K35" s="160">
        <v>1.7465753424657535</v>
      </c>
      <c r="L35" s="160"/>
      <c r="M35" s="160"/>
      <c r="N35" s="160"/>
      <c r="O35" s="160"/>
      <c r="P35" s="160">
        <v>1.7465753424657535</v>
      </c>
      <c r="Q35" s="161">
        <v>2.7837837837837838</v>
      </c>
      <c r="R35" s="162"/>
      <c r="S35" s="160">
        <v>1.4037162162162162</v>
      </c>
    </row>
    <row r="36" spans="1:19">
      <c r="A36" s="148">
        <v>1940</v>
      </c>
      <c r="B36" s="160">
        <v>1.8</v>
      </c>
      <c r="C36" s="160"/>
      <c r="D36" s="160">
        <v>25.6</v>
      </c>
      <c r="E36" s="160">
        <v>1</v>
      </c>
      <c r="F36" s="160">
        <v>1.875</v>
      </c>
      <c r="G36" s="160">
        <v>1.9079497907949792</v>
      </c>
      <c r="H36" s="160">
        <v>1.7666666666666666</v>
      </c>
      <c r="I36" s="160">
        <v>1.2352941176470589</v>
      </c>
      <c r="J36" s="160">
        <v>5.2352941176470589</v>
      </c>
      <c r="K36" s="160">
        <v>1.7215189873417722</v>
      </c>
      <c r="L36" s="160"/>
      <c r="M36" s="160"/>
      <c r="N36" s="160"/>
      <c r="O36" s="160"/>
      <c r="P36" s="160">
        <v>1.7215189873417722</v>
      </c>
      <c r="Q36" s="161">
        <v>2.36</v>
      </c>
      <c r="R36" s="162"/>
      <c r="S36" s="160">
        <v>1.0255427841634739</v>
      </c>
    </row>
    <row r="37" spans="1:19">
      <c r="A37" s="148">
        <v>1941</v>
      </c>
      <c r="B37" s="160">
        <v>1.7671232876712328</v>
      </c>
      <c r="C37" s="160"/>
      <c r="D37" s="160">
        <v>25.263157894736842</v>
      </c>
      <c r="E37" s="160">
        <v>0.77272727272727271</v>
      </c>
      <c r="F37" s="160">
        <v>1.8823529411764706</v>
      </c>
      <c r="G37" s="160">
        <v>1.7394736842105263</v>
      </c>
      <c r="H37" s="160">
        <v>1.5921052631578947</v>
      </c>
      <c r="I37" s="160">
        <v>1.2727272727272727</v>
      </c>
      <c r="J37" s="160">
        <v>5.2476190476190476</v>
      </c>
      <c r="K37" s="160">
        <v>1.6791907514450868</v>
      </c>
      <c r="L37" s="160"/>
      <c r="M37" s="160"/>
      <c r="N37" s="160"/>
      <c r="O37" s="160"/>
      <c r="P37" s="160">
        <v>1.6791907514450868</v>
      </c>
      <c r="Q37" s="161">
        <v>2.612321562734786</v>
      </c>
      <c r="R37" s="162">
        <v>1.3409090909090908</v>
      </c>
      <c r="S37" s="160">
        <v>1.1267252195734003</v>
      </c>
    </row>
    <row r="38" spans="1:19">
      <c r="A38" s="148">
        <v>1942</v>
      </c>
      <c r="B38" s="160">
        <v>2</v>
      </c>
      <c r="C38" s="160"/>
      <c r="D38" s="160">
        <v>23.888888888888889</v>
      </c>
      <c r="E38" s="160">
        <v>0.85185185185185186</v>
      </c>
      <c r="F38" s="160">
        <v>2.0434782608695654</v>
      </c>
      <c r="G38" s="160">
        <v>1.9824561403508771</v>
      </c>
      <c r="H38" s="160">
        <v>1.5576923076923077</v>
      </c>
      <c r="I38" s="160">
        <v>1.4</v>
      </c>
      <c r="J38" s="160">
        <v>5.4700854700854702</v>
      </c>
      <c r="K38" s="160">
        <v>1.9180327868852458</v>
      </c>
      <c r="L38" s="160"/>
      <c r="M38" s="160"/>
      <c r="N38" s="160"/>
      <c r="O38" s="160"/>
      <c r="P38" s="160">
        <v>1.9180327868852458</v>
      </c>
      <c r="Q38" s="161">
        <v>2.5294915254237287</v>
      </c>
      <c r="R38" s="162">
        <v>1.4107142857142858</v>
      </c>
      <c r="S38" s="160">
        <v>1.3426966292134832</v>
      </c>
    </row>
    <row r="39" spans="1:19">
      <c r="A39" s="148">
        <v>1943</v>
      </c>
      <c r="B39" s="160">
        <v>1.8623853211009174</v>
      </c>
      <c r="C39" s="160"/>
      <c r="D39" s="160">
        <v>25</v>
      </c>
      <c r="E39" s="160">
        <v>0.88636363636363635</v>
      </c>
      <c r="F39" s="160">
        <v>2.0416666666666665</v>
      </c>
      <c r="G39" s="160">
        <v>1.9082840236686391</v>
      </c>
      <c r="H39" s="160">
        <v>1.359375</v>
      </c>
      <c r="I39" s="160">
        <v>1.25</v>
      </c>
      <c r="J39" s="160">
        <v>4.5043478260869563</v>
      </c>
      <c r="K39" s="160">
        <v>1.7491166077738516</v>
      </c>
      <c r="L39" s="160"/>
      <c r="M39" s="160"/>
      <c r="N39" s="160"/>
      <c r="O39" s="160"/>
      <c r="P39" s="160">
        <v>1.7491166077738516</v>
      </c>
      <c r="Q39" s="161">
        <v>2.1355042016806722</v>
      </c>
      <c r="R39" s="162">
        <v>1.1384615384615384</v>
      </c>
      <c r="S39" s="160">
        <v>1.1364421416234887</v>
      </c>
    </row>
    <row r="40" spans="1:19">
      <c r="A40" s="148">
        <v>1944</v>
      </c>
      <c r="B40" s="160">
        <v>1.8494623655913978</v>
      </c>
      <c r="C40" s="160"/>
      <c r="D40" s="160">
        <v>24.210526315789473</v>
      </c>
      <c r="E40" s="160">
        <v>0.8125</v>
      </c>
      <c r="F40" s="160">
        <v>2</v>
      </c>
      <c r="G40" s="160">
        <v>1.8470254957507082</v>
      </c>
      <c r="H40" s="160">
        <v>1.4428571428571428</v>
      </c>
      <c r="I40" s="160">
        <v>1.25</v>
      </c>
      <c r="J40" s="160">
        <v>4.6479999999999997</v>
      </c>
      <c r="K40" s="160">
        <v>1.748730964467005</v>
      </c>
      <c r="L40" s="160"/>
      <c r="M40" s="160"/>
      <c r="N40" s="160"/>
      <c r="O40" s="160"/>
      <c r="P40" s="160">
        <v>1.748730964467005</v>
      </c>
      <c r="Q40" s="161">
        <v>2.7100802854594113</v>
      </c>
      <c r="R40" s="162">
        <v>1.2689655172413794</v>
      </c>
      <c r="S40" s="160">
        <v>0.9454022988505747</v>
      </c>
    </row>
    <row r="41" spans="1:19">
      <c r="A41" s="148">
        <v>1945</v>
      </c>
      <c r="B41" s="160">
        <v>1.7012987012987013</v>
      </c>
      <c r="C41" s="160"/>
      <c r="D41" s="160">
        <v>23.888888888888889</v>
      </c>
      <c r="E41" s="160">
        <v>0.8125</v>
      </c>
      <c r="F41" s="160">
        <v>1.8</v>
      </c>
      <c r="G41" s="160">
        <v>1.7201086956521738</v>
      </c>
      <c r="H41" s="160">
        <v>1.3035714285714286</v>
      </c>
      <c r="I41" s="160">
        <v>1.5</v>
      </c>
      <c r="J41" s="160">
        <v>5.1040000000000001</v>
      </c>
      <c r="K41" s="160">
        <v>1.6130536130536131</v>
      </c>
      <c r="L41" s="160"/>
      <c r="M41" s="160"/>
      <c r="N41" s="160"/>
      <c r="O41" s="160"/>
      <c r="P41" s="160">
        <v>1.6130536130536131</v>
      </c>
      <c r="Q41" s="161">
        <v>2.7530612244897958</v>
      </c>
      <c r="R41" s="162">
        <v>1.2311827956989247</v>
      </c>
      <c r="S41" s="160">
        <v>0.87794117647058822</v>
      </c>
    </row>
    <row r="42" spans="1:19">
      <c r="A42" s="148">
        <v>1946</v>
      </c>
      <c r="B42" s="160">
        <v>2.0434782608695654</v>
      </c>
      <c r="C42" s="160"/>
      <c r="D42" s="160">
        <v>22.777777777777779</v>
      </c>
      <c r="E42" s="160">
        <v>0.8666666666666667</v>
      </c>
      <c r="F42" s="160">
        <v>2.25</v>
      </c>
      <c r="G42" s="160">
        <v>2.0894736842105264</v>
      </c>
      <c r="H42" s="160">
        <v>1.7121212121212122</v>
      </c>
      <c r="I42" s="160">
        <v>1.3333333333333333</v>
      </c>
      <c r="J42" s="160">
        <v>5.4117647058823533</v>
      </c>
      <c r="K42" s="160">
        <v>1.9176201372997712</v>
      </c>
      <c r="L42" s="160"/>
      <c r="M42" s="160"/>
      <c r="N42" s="160"/>
      <c r="O42" s="160"/>
      <c r="P42" s="160">
        <v>1.9176201372997712</v>
      </c>
      <c r="Q42" s="161">
        <v>2.6723973256924545</v>
      </c>
      <c r="R42" s="162">
        <v>1.2166666666666666</v>
      </c>
      <c r="S42" s="160">
        <v>1.1609375</v>
      </c>
    </row>
    <row r="43" spans="1:19">
      <c r="A43" s="148">
        <v>1947</v>
      </c>
      <c r="B43" s="160">
        <v>1.8314606741573034</v>
      </c>
      <c r="C43" s="160"/>
      <c r="D43" s="160">
        <v>22.666666666666668</v>
      </c>
      <c r="E43" s="160">
        <v>0.48888888888888887</v>
      </c>
      <c r="F43" s="160">
        <v>2.1111111111111112</v>
      </c>
      <c r="G43" s="160">
        <v>1.7721518987341771</v>
      </c>
      <c r="H43" s="160">
        <v>1.5161290322580645</v>
      </c>
      <c r="I43" s="160">
        <v>1.2</v>
      </c>
      <c r="J43" s="160">
        <v>5.1322314049586772</v>
      </c>
      <c r="K43" s="160">
        <v>1.5323741007194245</v>
      </c>
      <c r="L43" s="160"/>
      <c r="M43" s="160"/>
      <c r="N43" s="160"/>
      <c r="O43" s="160"/>
      <c r="P43" s="160">
        <v>1.5323741007194245</v>
      </c>
      <c r="Q43" s="161">
        <v>2.3961748633879782</v>
      </c>
      <c r="R43" s="162">
        <v>1.2226720647773279</v>
      </c>
      <c r="S43" s="160">
        <v>1.0071942446043165</v>
      </c>
    </row>
    <row r="44" spans="1:19">
      <c r="A44" s="148">
        <v>1948</v>
      </c>
      <c r="B44" s="160">
        <v>1.6774193548387097</v>
      </c>
      <c r="C44" s="160"/>
      <c r="D44" s="160">
        <v>23.076923076923077</v>
      </c>
      <c r="E44" s="160">
        <v>0.7021276595744681</v>
      </c>
      <c r="F44" s="160">
        <v>2</v>
      </c>
      <c r="G44" s="160">
        <v>1.7366946778711485</v>
      </c>
      <c r="H44" s="160">
        <v>1.1000000000000001</v>
      </c>
      <c r="I44" s="160">
        <v>1.125</v>
      </c>
      <c r="J44" s="160">
        <v>5.0909090909090908</v>
      </c>
      <c r="K44" s="160">
        <v>1.4244031830238726</v>
      </c>
      <c r="L44" s="160"/>
      <c r="M44" s="160"/>
      <c r="N44" s="160"/>
      <c r="O44" s="160"/>
      <c r="P44" s="160">
        <v>1.4244031830238726</v>
      </c>
      <c r="Q44" s="161">
        <v>3.1009615384615383</v>
      </c>
      <c r="R44" s="162">
        <v>1.3052631578947369</v>
      </c>
      <c r="S44" s="160">
        <v>1.2033898305084745</v>
      </c>
    </row>
    <row r="45" spans="1:19">
      <c r="A45" s="148">
        <v>1949</v>
      </c>
      <c r="B45" s="160">
        <v>1.9428571428571428</v>
      </c>
      <c r="C45" s="160"/>
      <c r="D45" s="160">
        <v>24.705882352941178</v>
      </c>
      <c r="E45" s="160">
        <v>0.94736842105263153</v>
      </c>
      <c r="F45" s="160">
        <v>2.1764705882352939</v>
      </c>
      <c r="G45" s="160">
        <v>1.9156010230179028</v>
      </c>
      <c r="H45" s="160">
        <v>1.4285714285714286</v>
      </c>
      <c r="I45" s="160">
        <v>1.3333333333333333</v>
      </c>
      <c r="J45" s="160">
        <v>4.854838709677419</v>
      </c>
      <c r="K45" s="160">
        <v>1.7530864197530864</v>
      </c>
      <c r="L45" s="160"/>
      <c r="M45" s="160"/>
      <c r="N45" s="160"/>
      <c r="O45" s="160"/>
      <c r="P45" s="160">
        <v>1.7530864197530864</v>
      </c>
      <c r="Q45" s="161">
        <v>3.1443755535872455</v>
      </c>
      <c r="R45" s="162">
        <v>1.6864608076009502</v>
      </c>
      <c r="S45" s="160">
        <v>1.306766917293233</v>
      </c>
    </row>
    <row r="46" spans="1:19">
      <c r="A46" s="148">
        <v>1950</v>
      </c>
      <c r="B46" s="160">
        <v>1.0594059405940595</v>
      </c>
      <c r="C46" s="160"/>
      <c r="D46" s="160">
        <v>23.571428571428573</v>
      </c>
      <c r="E46" s="160">
        <v>0.4838709677419355</v>
      </c>
      <c r="F46" s="160">
        <v>2</v>
      </c>
      <c r="G46" s="160">
        <v>1.1534772182254196</v>
      </c>
      <c r="H46" s="160">
        <v>1.0666666666666667</v>
      </c>
      <c r="I46" s="160">
        <v>1.25</v>
      </c>
      <c r="J46" s="160">
        <v>4.4160000000000004</v>
      </c>
      <c r="K46" s="160">
        <v>1.0369515011547343</v>
      </c>
      <c r="L46" s="160"/>
      <c r="M46" s="160"/>
      <c r="N46" s="160"/>
      <c r="O46" s="160"/>
      <c r="P46" s="160">
        <v>1.0369515011547343</v>
      </c>
      <c r="Q46" s="161">
        <v>2.8382236320380652</v>
      </c>
      <c r="R46" s="162">
        <v>1.5721739130434782</v>
      </c>
      <c r="S46" s="160">
        <v>1.2078651685393258</v>
      </c>
    </row>
    <row r="47" spans="1:19">
      <c r="A47" s="148">
        <v>1951</v>
      </c>
      <c r="B47" s="160">
        <v>2.1538461538461537</v>
      </c>
      <c r="C47" s="160"/>
      <c r="D47" s="160">
        <v>25.333333333333332</v>
      </c>
      <c r="E47" s="160">
        <v>0.62962962962962965</v>
      </c>
      <c r="F47" s="160">
        <v>2.3684210526315788</v>
      </c>
      <c r="G47" s="160">
        <v>1.7529976019184652</v>
      </c>
      <c r="H47" s="160">
        <v>1.375</v>
      </c>
      <c r="I47" s="160">
        <v>1.5</v>
      </c>
      <c r="J47" s="160">
        <v>4.0317460317460316</v>
      </c>
      <c r="K47" s="160">
        <v>1.6797066014669926</v>
      </c>
      <c r="L47" s="160"/>
      <c r="M47" s="160"/>
      <c r="N47" s="160"/>
      <c r="O47" s="160"/>
      <c r="P47" s="160">
        <v>1.6797066014669926</v>
      </c>
      <c r="Q47" s="161">
        <v>3.1770259638080254</v>
      </c>
      <c r="R47" s="162">
        <v>1.668261562998405</v>
      </c>
      <c r="S47" s="160">
        <v>1.4225053078556262</v>
      </c>
    </row>
    <row r="48" spans="1:19">
      <c r="A48" s="148">
        <v>1952</v>
      </c>
      <c r="B48" s="160">
        <v>1.7219512195121951</v>
      </c>
      <c r="C48" s="160"/>
      <c r="D48" s="160">
        <v>28</v>
      </c>
      <c r="E48" s="160">
        <v>0.75</v>
      </c>
      <c r="F48" s="160">
        <v>2.6842105263157894</v>
      </c>
      <c r="G48" s="160">
        <v>2.0172839506172839</v>
      </c>
      <c r="H48" s="160">
        <v>1.8181818181818181</v>
      </c>
      <c r="I48" s="160">
        <v>1.7142857142857142</v>
      </c>
      <c r="J48" s="160">
        <v>5.6299212598425195</v>
      </c>
      <c r="K48" s="160">
        <v>1.5475504322766571</v>
      </c>
      <c r="L48" s="160"/>
      <c r="M48" s="160"/>
      <c r="N48" s="160"/>
      <c r="O48" s="160"/>
      <c r="P48" s="160">
        <v>1.5475504322766571</v>
      </c>
      <c r="Q48" s="161">
        <v>3.6598639455782314</v>
      </c>
      <c r="R48" s="162">
        <v>1.6135057471264367</v>
      </c>
      <c r="S48" s="160">
        <v>1.4647302904564314</v>
      </c>
    </row>
    <row r="49" spans="1:19">
      <c r="A49" s="148">
        <v>1953</v>
      </c>
      <c r="B49" s="160">
        <v>2.1515151515151514</v>
      </c>
      <c r="C49" s="160"/>
      <c r="D49" s="160">
        <v>26.923076923076923</v>
      </c>
      <c r="E49" s="160">
        <v>0.93333333333333335</v>
      </c>
      <c r="F49" s="160">
        <v>2.9130434782608696</v>
      </c>
      <c r="G49" s="160">
        <v>2.168765743073048</v>
      </c>
      <c r="H49" s="160">
        <v>1.8461538461538463</v>
      </c>
      <c r="I49" s="160">
        <v>1.8666666666666667</v>
      </c>
      <c r="J49" s="160">
        <v>5.6</v>
      </c>
      <c r="K49" s="160">
        <v>2.1550151975683889</v>
      </c>
      <c r="L49" s="160"/>
      <c r="M49" s="160"/>
      <c r="N49" s="160"/>
      <c r="O49" s="160"/>
      <c r="P49" s="160">
        <v>2.1550151975683889</v>
      </c>
      <c r="Q49" s="161">
        <v>3.6175200493522519</v>
      </c>
      <c r="R49" s="162">
        <v>1.4588235294117646</v>
      </c>
      <c r="S49" s="160">
        <v>1.1996268656716418</v>
      </c>
    </row>
    <row r="50" spans="1:19">
      <c r="A50" s="148">
        <v>1954</v>
      </c>
      <c r="B50" s="160">
        <v>1.6689419795221843</v>
      </c>
      <c r="C50" s="160"/>
      <c r="D50" s="160">
        <v>31.818181818181817</v>
      </c>
      <c r="E50" s="160">
        <v>0.6292134831460674</v>
      </c>
      <c r="F50" s="160">
        <v>2.2173913043478262</v>
      </c>
      <c r="G50" s="160">
        <v>1.7894736842105263</v>
      </c>
      <c r="H50" s="160">
        <v>2.25</v>
      </c>
      <c r="I50" s="160">
        <v>1.3333333333333333</v>
      </c>
      <c r="J50" s="160">
        <v>5.3821138211382111</v>
      </c>
      <c r="K50" s="160">
        <v>1.6819787985865724</v>
      </c>
      <c r="L50" s="160"/>
      <c r="M50" s="160"/>
      <c r="N50" s="160"/>
      <c r="O50" s="160"/>
      <c r="P50" s="160">
        <v>1.6819787985865724</v>
      </c>
      <c r="Q50" s="161">
        <v>3.3973118279569894</v>
      </c>
      <c r="R50" s="162">
        <v>1.311806256306761</v>
      </c>
      <c r="S50" s="160">
        <v>0.95667244367417681</v>
      </c>
    </row>
    <row r="51" spans="1:19">
      <c r="A51" s="148">
        <v>1955</v>
      </c>
      <c r="B51" s="160">
        <v>1.2909698996655519</v>
      </c>
      <c r="C51" s="160"/>
      <c r="D51" s="160">
        <v>32.727272727272727</v>
      </c>
      <c r="E51" s="160">
        <v>0.5679012345679012</v>
      </c>
      <c r="F51" s="160">
        <v>2.1153846153846154</v>
      </c>
      <c r="G51" s="160">
        <v>1.6755952380952381</v>
      </c>
      <c r="H51" s="160">
        <v>1.1666666666666667</v>
      </c>
      <c r="I51" s="160">
        <v>1.3333333333333333</v>
      </c>
      <c r="J51" s="160">
        <v>5.3636363636363633</v>
      </c>
      <c r="K51" s="160">
        <v>1.2771535580524345</v>
      </c>
      <c r="L51" s="160"/>
      <c r="M51" s="160"/>
      <c r="N51" s="160"/>
      <c r="O51" s="160"/>
      <c r="P51" s="160">
        <v>1.2771535580524345</v>
      </c>
      <c r="Q51" s="161">
        <v>3.8997840172786176</v>
      </c>
      <c r="R51" s="162">
        <v>1.7747551686615888</v>
      </c>
      <c r="S51" s="160">
        <v>1.0694668820678515</v>
      </c>
    </row>
    <row r="52" spans="1:19">
      <c r="A52" s="148">
        <v>1956</v>
      </c>
      <c r="B52" s="160">
        <v>1.7360594795539033</v>
      </c>
      <c r="C52" s="160"/>
      <c r="D52" s="160">
        <v>35</v>
      </c>
      <c r="E52" s="160">
        <v>0.75454545454545452</v>
      </c>
      <c r="F52" s="160">
        <v>2.5789473684210527</v>
      </c>
      <c r="G52" s="160">
        <v>1.8689839572192513</v>
      </c>
      <c r="H52" s="160">
        <v>1.4259259259259258</v>
      </c>
      <c r="I52" s="160">
        <v>1.6666666666666667</v>
      </c>
      <c r="J52" s="160">
        <v>4.4253731343283578</v>
      </c>
      <c r="K52" s="160">
        <v>1.4403669724770642</v>
      </c>
      <c r="L52" s="160"/>
      <c r="M52" s="160"/>
      <c r="N52" s="160"/>
      <c r="O52" s="160"/>
      <c r="P52" s="160">
        <v>1.4403669724770642</v>
      </c>
      <c r="Q52" s="161">
        <v>3.4312773190869352</v>
      </c>
      <c r="R52" s="162">
        <v>1.4659552845528456</v>
      </c>
      <c r="S52" s="160">
        <v>1.1773584905660377</v>
      </c>
    </row>
    <row r="53" spans="1:19">
      <c r="A53" s="148">
        <v>1957</v>
      </c>
      <c r="B53" s="160">
        <v>1.6891385767790261</v>
      </c>
      <c r="C53" s="160"/>
      <c r="D53" s="160">
        <v>28.181818181818183</v>
      </c>
      <c r="E53" s="160">
        <v>0.61224489795918369</v>
      </c>
      <c r="F53" s="160">
        <v>2.3235294117647061</v>
      </c>
      <c r="G53" s="160">
        <v>1.9614325068870524</v>
      </c>
      <c r="H53" s="160">
        <v>1.46</v>
      </c>
      <c r="I53" s="160">
        <v>1.625</v>
      </c>
      <c r="J53" s="160">
        <v>5.6180555555555554</v>
      </c>
      <c r="K53" s="160">
        <v>1.5571428571428572</v>
      </c>
      <c r="L53" s="160"/>
      <c r="M53" s="160"/>
      <c r="N53" s="160"/>
      <c r="O53" s="160"/>
      <c r="P53" s="160">
        <v>1.5571428571428572</v>
      </c>
      <c r="Q53" s="161">
        <v>3.6201737451737452</v>
      </c>
      <c r="R53" s="162">
        <v>1.7089768339768341</v>
      </c>
      <c r="S53" s="160">
        <v>1.1778656126482214</v>
      </c>
    </row>
    <row r="54" spans="1:19">
      <c r="A54" s="148">
        <v>1958</v>
      </c>
      <c r="B54" s="160">
        <v>1.5637860082304527</v>
      </c>
      <c r="C54" s="160"/>
      <c r="D54" s="160">
        <v>34.444444444444443</v>
      </c>
      <c r="E54" s="160">
        <v>0.70731707317073167</v>
      </c>
      <c r="F54" s="160">
        <v>2.0277777777777777</v>
      </c>
      <c r="G54" s="160">
        <v>1.7282913165266107</v>
      </c>
      <c r="H54" s="160">
        <v>1.75</v>
      </c>
      <c r="I54" s="160">
        <v>1.8333333333333333</v>
      </c>
      <c r="J54" s="160">
        <v>4.4697986577181208</v>
      </c>
      <c r="K54" s="160">
        <v>1.6428571428571428</v>
      </c>
      <c r="L54" s="160"/>
      <c r="M54" s="160"/>
      <c r="N54" s="160"/>
      <c r="O54" s="160"/>
      <c r="P54" s="160">
        <v>1.6428571428571428</v>
      </c>
      <c r="Q54" s="161">
        <v>3.785785785785786</v>
      </c>
      <c r="R54" s="162">
        <v>1.700328792860498</v>
      </c>
      <c r="S54" s="160">
        <v>1.2292051756007394</v>
      </c>
    </row>
    <row r="55" spans="1:19">
      <c r="A55" s="148">
        <v>1959</v>
      </c>
      <c r="B55" s="160">
        <v>1.5899581589958158</v>
      </c>
      <c r="C55" s="160"/>
      <c r="D55" s="160">
        <v>36.153846153846153</v>
      </c>
      <c r="E55" s="160">
        <v>0.59183673469387754</v>
      </c>
      <c r="F55" s="160">
        <v>2.3636363636363638</v>
      </c>
      <c r="G55" s="160">
        <v>1.8808864265927978</v>
      </c>
      <c r="H55" s="160">
        <v>2</v>
      </c>
      <c r="I55" s="160">
        <v>2.2857142857142856</v>
      </c>
      <c r="J55" s="160">
        <v>4.9470198675496686</v>
      </c>
      <c r="K55" s="160">
        <v>1.6692015209125475</v>
      </c>
      <c r="L55" s="160"/>
      <c r="M55" s="160"/>
      <c r="N55" s="160"/>
      <c r="O55" s="160"/>
      <c r="P55" s="160">
        <v>1.6692015209125475</v>
      </c>
      <c r="Q55" s="161">
        <v>4.0040816326530608</v>
      </c>
      <c r="R55" s="162">
        <v>1.828740157480315</v>
      </c>
      <c r="S55" s="160">
        <v>1.15625</v>
      </c>
    </row>
    <row r="56" spans="1:19">
      <c r="A56" s="148">
        <v>1960</v>
      </c>
      <c r="B56" s="160">
        <v>1.7098039215686274</v>
      </c>
      <c r="C56" s="160"/>
      <c r="D56" s="160">
        <v>34.615384615384613</v>
      </c>
      <c r="E56" s="160">
        <v>0.54716981132075471</v>
      </c>
      <c r="F56" s="160">
        <v>2.5</v>
      </c>
      <c r="G56" s="160">
        <v>1.7977207977207976</v>
      </c>
      <c r="H56" s="160">
        <v>1.1590909090909092</v>
      </c>
      <c r="I56" s="160">
        <v>2.1666666666666665</v>
      </c>
      <c r="J56" s="160">
        <v>5.2848101265822782</v>
      </c>
      <c r="K56" s="160">
        <v>1.6655844155844155</v>
      </c>
      <c r="L56" s="160"/>
      <c r="M56" s="160"/>
      <c r="N56" s="160"/>
      <c r="O56" s="160"/>
      <c r="P56" s="160">
        <v>1.6655844155844155</v>
      </c>
      <c r="Q56" s="161">
        <v>3.5966340933767644</v>
      </c>
      <c r="R56" s="162">
        <v>1.4836423118865867</v>
      </c>
      <c r="S56" s="160">
        <v>1.0112149532710279</v>
      </c>
    </row>
    <row r="57" spans="1:19">
      <c r="A57" s="148">
        <v>1961</v>
      </c>
      <c r="B57" s="160">
        <v>2.0038910505836576</v>
      </c>
      <c r="C57" s="160"/>
      <c r="D57" s="160">
        <v>32.142857142857146</v>
      </c>
      <c r="E57" s="160">
        <v>0.76</v>
      </c>
      <c r="F57" s="160">
        <v>2.3333333333333335</v>
      </c>
      <c r="G57" s="160">
        <v>1.941340782122905</v>
      </c>
      <c r="H57" s="160">
        <v>1.40625</v>
      </c>
      <c r="I57" s="160">
        <v>1.75</v>
      </c>
      <c r="J57" s="160">
        <v>4.9141104294478524</v>
      </c>
      <c r="K57" s="160">
        <v>1.9121813031161472</v>
      </c>
      <c r="L57" s="160"/>
      <c r="M57" s="160"/>
      <c r="N57" s="160"/>
      <c r="O57" s="160"/>
      <c r="P57" s="160">
        <v>1.9121813031161472</v>
      </c>
      <c r="Q57" s="161">
        <v>4.5893630179344465</v>
      </c>
      <c r="R57" s="162">
        <v>2.1037296037296036</v>
      </c>
      <c r="S57" s="160">
        <v>1.3571428571428572</v>
      </c>
    </row>
    <row r="58" spans="1:19">
      <c r="A58" s="148">
        <v>1962</v>
      </c>
      <c r="B58" s="160">
        <v>2.0897832817337463</v>
      </c>
      <c r="C58" s="160"/>
      <c r="D58" s="160">
        <v>38.571428571428569</v>
      </c>
      <c r="E58" s="160">
        <v>0.66666666666666663</v>
      </c>
      <c r="F58" s="160">
        <v>2.5625</v>
      </c>
      <c r="G58" s="160">
        <v>2.1176470588235294</v>
      </c>
      <c r="H58" s="160">
        <v>1.375</v>
      </c>
      <c r="I58" s="160">
        <v>2.1666666666666665</v>
      </c>
      <c r="J58" s="160">
        <v>5.0999999999999996</v>
      </c>
      <c r="K58" s="160">
        <v>2.0158730158730158</v>
      </c>
      <c r="L58" s="160"/>
      <c r="M58" s="160"/>
      <c r="N58" s="160"/>
      <c r="O58" s="160"/>
      <c r="P58" s="160">
        <v>2.0158730158730158</v>
      </c>
      <c r="Q58" s="161">
        <v>4.7851099830795265</v>
      </c>
      <c r="R58" s="162">
        <v>2.0111856823266221</v>
      </c>
      <c r="S58" s="160">
        <v>1.4641509433962263</v>
      </c>
    </row>
    <row r="59" spans="1:19">
      <c r="A59" s="148">
        <v>1963</v>
      </c>
      <c r="B59" s="160">
        <v>1.1028806584362141</v>
      </c>
      <c r="C59" s="160"/>
      <c r="D59" s="160">
        <v>32.666666666666664</v>
      </c>
      <c r="E59" s="160">
        <v>0.54545454545454541</v>
      </c>
      <c r="F59" s="160">
        <v>2.0357142857142856</v>
      </c>
      <c r="G59" s="160">
        <v>1.5174603174603174</v>
      </c>
      <c r="H59" s="160">
        <v>1.4166666666666667</v>
      </c>
      <c r="I59" s="160">
        <v>1.7142857142857142</v>
      </c>
      <c r="J59" s="160">
        <v>4.6790123456790127</v>
      </c>
      <c r="K59" s="160">
        <v>1.2827225130890052</v>
      </c>
      <c r="L59" s="160"/>
      <c r="M59" s="160"/>
      <c r="N59" s="160"/>
      <c r="O59" s="160"/>
      <c r="P59" s="160">
        <v>1.2827225130890052</v>
      </c>
      <c r="Q59" s="161">
        <v>4.1090259159964253</v>
      </c>
      <c r="R59" s="162">
        <v>1.4745395449620802</v>
      </c>
      <c r="S59" s="160">
        <v>1.4580419580419581</v>
      </c>
    </row>
    <row r="60" spans="1:19">
      <c r="A60" s="148">
        <v>1964</v>
      </c>
      <c r="B60" s="160">
        <v>1.9267734553775744</v>
      </c>
      <c r="C60" s="160"/>
      <c r="D60" s="160">
        <v>31.764705882352942</v>
      </c>
      <c r="E60" s="160">
        <v>0.52631578947368418</v>
      </c>
      <c r="F60" s="160">
        <v>2.4375</v>
      </c>
      <c r="G60" s="160">
        <v>1.9969879518072289</v>
      </c>
      <c r="H60" s="160">
        <v>1.8125</v>
      </c>
      <c r="I60" s="160">
        <v>1.75</v>
      </c>
      <c r="J60" s="160">
        <v>5.3040935672514617</v>
      </c>
      <c r="K60" s="160">
        <v>1.868312757201646</v>
      </c>
      <c r="L60" s="160"/>
      <c r="M60" s="160"/>
      <c r="N60" s="160"/>
      <c r="O60" s="160"/>
      <c r="P60" s="160">
        <v>1.868312757201646</v>
      </c>
      <c r="Q60" s="161">
        <v>5.0649056603773586</v>
      </c>
      <c r="R60" s="162">
        <v>2.0310160427807489</v>
      </c>
      <c r="S60" s="160">
        <v>1.6632047477744807</v>
      </c>
    </row>
    <row r="61" spans="1:19">
      <c r="A61" s="148">
        <v>1965</v>
      </c>
      <c r="B61" s="160">
        <v>1.9528455284552846</v>
      </c>
      <c r="C61" s="160"/>
      <c r="D61" s="160">
        <v>35.238095238095241</v>
      </c>
      <c r="E61" s="160">
        <v>0.7142857142857143</v>
      </c>
      <c r="F61" s="160">
        <v>2.28125</v>
      </c>
      <c r="G61" s="160">
        <v>1.9053497942386832</v>
      </c>
      <c r="H61" s="160">
        <v>1.3181818181818181</v>
      </c>
      <c r="I61" s="160">
        <v>2.125</v>
      </c>
      <c r="J61" s="160">
        <v>4.8876404494382024</v>
      </c>
      <c r="K61" s="160">
        <v>1.8813559322033899</v>
      </c>
      <c r="L61" s="160"/>
      <c r="M61" s="160"/>
      <c r="N61" s="160"/>
      <c r="O61" s="160"/>
      <c r="P61" s="160">
        <v>1.8813559322033899</v>
      </c>
      <c r="Q61" s="161">
        <v>5.0159256801592571</v>
      </c>
      <c r="R61" s="162">
        <v>2.0382462686567164</v>
      </c>
      <c r="S61" s="160">
        <v>1.5578673602080624</v>
      </c>
    </row>
    <row r="62" spans="1:19">
      <c r="A62" s="148">
        <v>1966</v>
      </c>
      <c r="B62" s="160">
        <v>1.9044481054365734</v>
      </c>
      <c r="C62" s="160"/>
      <c r="D62" s="160">
        <v>38.07692307692308</v>
      </c>
      <c r="E62" s="160">
        <v>0.7142857142857143</v>
      </c>
      <c r="F62" s="160">
        <v>2.7</v>
      </c>
      <c r="G62" s="160">
        <v>2.0719424460431655</v>
      </c>
      <c r="H62" s="160">
        <v>1.95</v>
      </c>
      <c r="I62" s="160">
        <v>2.1818181818181817</v>
      </c>
      <c r="J62" s="160">
        <v>5.6810810810810812</v>
      </c>
      <c r="K62" s="160">
        <v>1.8424124513618676</v>
      </c>
      <c r="L62" s="160"/>
      <c r="M62" s="160"/>
      <c r="N62" s="160"/>
      <c r="O62" s="160"/>
      <c r="P62" s="160">
        <v>1.8424124513618676</v>
      </c>
      <c r="Q62" s="161">
        <v>5.1642156862745097</v>
      </c>
      <c r="R62" s="162">
        <v>2.1727192205491583</v>
      </c>
      <c r="S62" s="160">
        <v>1.6729559748427674</v>
      </c>
    </row>
    <row r="63" spans="1:19">
      <c r="A63" s="148">
        <v>1967</v>
      </c>
      <c r="B63" s="160">
        <v>1.1359890109890109</v>
      </c>
      <c r="C63" s="160">
        <v>0.55737704918032782</v>
      </c>
      <c r="D63" s="160">
        <v>38.571428571428569</v>
      </c>
      <c r="E63" s="160">
        <v>0.63636363636363635</v>
      </c>
      <c r="F63" s="160">
        <v>2.1904761904761907</v>
      </c>
      <c r="G63" s="160">
        <v>1.4191176470588236</v>
      </c>
      <c r="H63" s="160">
        <v>1.25</v>
      </c>
      <c r="I63" s="160">
        <v>1.8461538461538463</v>
      </c>
      <c r="J63" s="160">
        <v>5.4835164835164836</v>
      </c>
      <c r="K63" s="160">
        <v>1.3985330073349633</v>
      </c>
      <c r="L63" s="160"/>
      <c r="M63" s="160"/>
      <c r="N63" s="160"/>
      <c r="O63" s="160"/>
      <c r="P63" s="160">
        <v>1.3985330073349633</v>
      </c>
      <c r="Q63" s="161">
        <v>5.3111424541607901</v>
      </c>
      <c r="R63" s="162">
        <v>1.8756388415672913</v>
      </c>
      <c r="S63" s="160">
        <v>1.1235632183908046</v>
      </c>
    </row>
    <row r="64" spans="1:19">
      <c r="A64" s="148">
        <v>1968</v>
      </c>
      <c r="B64" s="160">
        <v>1.9622093023255813</v>
      </c>
      <c r="C64" s="160">
        <v>0.875</v>
      </c>
      <c r="D64" s="160">
        <v>39.473684210526315</v>
      </c>
      <c r="E64" s="160">
        <v>0.83333333333333337</v>
      </c>
      <c r="F64" s="160">
        <v>2.4750000000000001</v>
      </c>
      <c r="G64" s="160">
        <v>2.1555555555555554</v>
      </c>
      <c r="H64" s="160">
        <v>2</v>
      </c>
      <c r="I64" s="160">
        <v>2</v>
      </c>
      <c r="J64" s="160">
        <v>5.735632183908046</v>
      </c>
      <c r="K64" s="160">
        <v>1.9170579029733958</v>
      </c>
      <c r="L64" s="160"/>
      <c r="M64" s="160"/>
      <c r="N64" s="160"/>
      <c r="O64" s="160"/>
      <c r="P64" s="160">
        <v>1.9170579029733958</v>
      </c>
      <c r="Q64" s="161">
        <v>5.3264939728135419</v>
      </c>
      <c r="R64" s="162">
        <v>2.057788944723618</v>
      </c>
      <c r="S64" s="160">
        <v>1.2013605442176871</v>
      </c>
    </row>
    <row r="65" spans="1:19">
      <c r="A65" s="148">
        <v>1969</v>
      </c>
      <c r="B65" s="160">
        <v>1.6773255813953489</v>
      </c>
      <c r="C65" s="160">
        <v>0.67500000000000004</v>
      </c>
      <c r="D65" s="160">
        <v>42.444444444444443</v>
      </c>
      <c r="E65" s="160">
        <v>0.7142857142857143</v>
      </c>
      <c r="F65" s="160">
        <v>2.489795918367347</v>
      </c>
      <c r="G65" s="160">
        <v>1.8538961038961039</v>
      </c>
      <c r="H65" s="160">
        <v>1.65</v>
      </c>
      <c r="I65" s="160">
        <v>2.5</v>
      </c>
      <c r="J65" s="160">
        <v>6.05</v>
      </c>
      <c r="K65" s="160">
        <v>1.5238879736408566</v>
      </c>
      <c r="L65" s="160"/>
      <c r="M65" s="160"/>
      <c r="N65" s="160"/>
      <c r="O65" s="160"/>
      <c r="P65" s="160">
        <v>1.5238879736408566</v>
      </c>
      <c r="Q65" s="161">
        <v>4.7186168879979951</v>
      </c>
      <c r="R65" s="162">
        <v>1.6009209516500384</v>
      </c>
      <c r="S65" s="160">
        <v>1.4587912087912087</v>
      </c>
    </row>
    <row r="66" spans="1:19">
      <c r="A66" s="148">
        <v>1970</v>
      </c>
      <c r="B66" s="160">
        <v>1.793956043956044</v>
      </c>
      <c r="C66" s="160">
        <v>0.93814432989690721</v>
      </c>
      <c r="D66" s="160">
        <v>42.04081632653061</v>
      </c>
      <c r="E66" s="160">
        <v>1</v>
      </c>
      <c r="F66" s="160">
        <v>2.3962264150943398</v>
      </c>
      <c r="G66" s="160">
        <v>1.9053497942386832</v>
      </c>
      <c r="H66" s="160">
        <v>1.3181818181818181</v>
      </c>
      <c r="I66" s="160">
        <v>2.375</v>
      </c>
      <c r="J66" s="160">
        <v>5.8366336633663369</v>
      </c>
      <c r="K66" s="160">
        <v>1.700657894736842</v>
      </c>
      <c r="L66" s="160"/>
      <c r="M66" s="160"/>
      <c r="N66" s="160"/>
      <c r="O66" s="160"/>
      <c r="P66" s="160">
        <v>1.700657894736842</v>
      </c>
      <c r="Q66" s="161">
        <v>5.2781563126252502</v>
      </c>
      <c r="R66" s="162">
        <v>2.084070796460177</v>
      </c>
      <c r="S66" s="160">
        <v>1.5203007518796992</v>
      </c>
    </row>
    <row r="67" spans="1:19">
      <c r="A67" s="148">
        <v>1971</v>
      </c>
      <c r="B67" s="160">
        <v>2.0290037831021439</v>
      </c>
      <c r="C67" s="160">
        <v>0.79577464788732399</v>
      </c>
      <c r="D67" s="160">
        <v>39.622641509433961</v>
      </c>
      <c r="E67" s="160">
        <v>1</v>
      </c>
      <c r="F67" s="160">
        <v>2.5614035087719298</v>
      </c>
      <c r="G67" s="160">
        <v>2.2011019283746558</v>
      </c>
      <c r="H67" s="160">
        <v>2.35</v>
      </c>
      <c r="I67" s="160">
        <v>2.3333333333333335</v>
      </c>
      <c r="J67" s="160">
        <v>6.802884615384615</v>
      </c>
      <c r="K67" s="160">
        <v>2.0453514739229024</v>
      </c>
      <c r="L67" s="160"/>
      <c r="M67" s="160"/>
      <c r="N67" s="160"/>
      <c r="O67" s="160"/>
      <c r="P67" s="160">
        <v>2.0453514739229024</v>
      </c>
      <c r="Q67" s="161">
        <v>5.1632438125329116</v>
      </c>
      <c r="R67" s="162">
        <v>1.8841750841750842</v>
      </c>
      <c r="S67" s="160">
        <v>1.7303493449781659</v>
      </c>
    </row>
    <row r="68" spans="1:19">
      <c r="A68" s="148">
        <v>1972</v>
      </c>
      <c r="B68" s="160">
        <v>1.6507413509060955</v>
      </c>
      <c r="C68" s="160">
        <v>0.9329896907216495</v>
      </c>
      <c r="D68" s="160">
        <v>41.272727272727273</v>
      </c>
      <c r="E68" s="160"/>
      <c r="F68" s="160">
        <v>2.2131147540983607</v>
      </c>
      <c r="G68" s="160">
        <v>1.8156862745098039</v>
      </c>
      <c r="H68" s="160">
        <v>2.25</v>
      </c>
      <c r="I68" s="160">
        <v>2</v>
      </c>
      <c r="J68" s="160">
        <v>5.891774891774892</v>
      </c>
      <c r="K68" s="160">
        <v>1.5225806451612902</v>
      </c>
      <c r="L68" s="160"/>
      <c r="M68" s="160"/>
      <c r="N68" s="160"/>
      <c r="O68" s="160"/>
      <c r="P68" s="160">
        <v>1.5225806451612902</v>
      </c>
      <c r="Q68" s="161">
        <v>4.7062706270627066</v>
      </c>
      <c r="R68" s="162">
        <v>2.2867602196461259</v>
      </c>
      <c r="S68" s="160">
        <v>1.6200551977920883</v>
      </c>
    </row>
    <row r="69" spans="1:19">
      <c r="A69" s="148">
        <v>1973</v>
      </c>
      <c r="B69" s="160">
        <v>1.8982558139534884</v>
      </c>
      <c r="C69" s="160">
        <v>0.77130044843049328</v>
      </c>
      <c r="D69" s="160">
        <v>40.597014925373138</v>
      </c>
      <c r="E69" s="160"/>
      <c r="F69" s="160">
        <v>2.180327868852459</v>
      </c>
      <c r="G69" s="160">
        <v>2.1236749116607774</v>
      </c>
      <c r="H69" s="160">
        <v>1.625</v>
      </c>
      <c r="I69" s="160">
        <v>2.3333333333333335</v>
      </c>
      <c r="J69" s="160">
        <v>5.4042553191489358</v>
      </c>
      <c r="K69" s="160">
        <v>1.7548387096774194</v>
      </c>
      <c r="L69" s="160"/>
      <c r="M69" s="160"/>
      <c r="N69" s="160"/>
      <c r="O69" s="160"/>
      <c r="P69" s="160">
        <v>1.7548387096774194</v>
      </c>
      <c r="Q69" s="161">
        <v>5.2867633559757667</v>
      </c>
      <c r="R69" s="162">
        <v>2.0846477392218716</v>
      </c>
      <c r="S69" s="160">
        <v>1.4547134935304991</v>
      </c>
    </row>
    <row r="70" spans="1:19">
      <c r="A70" s="148">
        <v>1974</v>
      </c>
      <c r="B70" s="160">
        <v>2.0247093023255816</v>
      </c>
      <c r="C70" s="160">
        <v>0.83950617283950613</v>
      </c>
      <c r="D70" s="160">
        <v>40.958904109589042</v>
      </c>
      <c r="E70" s="160"/>
      <c r="F70" s="160">
        <v>2.489795918367347</v>
      </c>
      <c r="G70" s="160">
        <v>2.0532319391634979</v>
      </c>
      <c r="H70" s="160">
        <v>2</v>
      </c>
      <c r="I70" s="160">
        <v>2.375</v>
      </c>
      <c r="J70" s="160">
        <v>5.7351778656126484</v>
      </c>
      <c r="K70" s="160">
        <v>1.8268551236749118</v>
      </c>
      <c r="L70" s="160"/>
      <c r="M70" s="160"/>
      <c r="N70" s="160"/>
      <c r="O70" s="160"/>
      <c r="P70" s="160">
        <v>1.8268551236749118</v>
      </c>
      <c r="Q70" s="161">
        <v>4.3887772194304855</v>
      </c>
      <c r="R70" s="162">
        <v>1.790946992257296</v>
      </c>
      <c r="S70" s="160">
        <v>1.3908594815825375</v>
      </c>
    </row>
    <row r="71" spans="1:19">
      <c r="A71" s="148">
        <v>1975</v>
      </c>
      <c r="B71" s="160">
        <v>1.8972691807542263</v>
      </c>
      <c r="C71" s="160">
        <v>0.87985865724381629</v>
      </c>
      <c r="D71" s="160">
        <v>44.794520547945204</v>
      </c>
      <c r="E71" s="160"/>
      <c r="F71" s="160">
        <v>2.5076923076923077</v>
      </c>
      <c r="G71" s="160">
        <v>2.0329218106995883</v>
      </c>
      <c r="H71" s="160">
        <v>1.625</v>
      </c>
      <c r="I71" s="160">
        <v>1.8333333333333333</v>
      </c>
      <c r="J71" s="160">
        <v>6.0948616600790517</v>
      </c>
      <c r="K71" s="160">
        <v>1.8295964125560538</v>
      </c>
      <c r="L71" s="160"/>
      <c r="M71" s="160"/>
      <c r="N71" s="160"/>
      <c r="O71" s="160"/>
      <c r="P71" s="160">
        <v>1.8295964125560538</v>
      </c>
      <c r="Q71" s="161">
        <v>5.7369746576420591</v>
      </c>
      <c r="R71" s="162">
        <v>2.3244613434727501</v>
      </c>
      <c r="S71" s="160">
        <v>1.3787878787878789</v>
      </c>
    </row>
    <row r="72" spans="1:19">
      <c r="A72" s="148">
        <v>1976</v>
      </c>
      <c r="B72" s="160">
        <v>2.2117503059975521</v>
      </c>
      <c r="C72" s="160">
        <v>1</v>
      </c>
      <c r="D72" s="160">
        <v>39.294117647058826</v>
      </c>
      <c r="E72" s="160"/>
      <c r="F72" s="160">
        <v>2.5499999999999998</v>
      </c>
      <c r="G72" s="160">
        <v>2.5112359550561796</v>
      </c>
      <c r="H72" s="160">
        <v>1.75</v>
      </c>
      <c r="I72" s="160">
        <v>2.2857142857142856</v>
      </c>
      <c r="J72" s="160">
        <v>6.2091254752851714</v>
      </c>
      <c r="K72" s="160">
        <v>2.2775665399239542</v>
      </c>
      <c r="L72" s="160"/>
      <c r="M72" s="160"/>
      <c r="N72" s="160"/>
      <c r="O72" s="160"/>
      <c r="P72" s="160">
        <v>2.2775665399239542</v>
      </c>
      <c r="Q72" s="161">
        <v>5.3058574453069864</v>
      </c>
      <c r="R72" s="162">
        <v>1.6366013071895424</v>
      </c>
      <c r="S72" s="160">
        <v>1.3554216867469879</v>
      </c>
    </row>
    <row r="73" spans="1:19">
      <c r="A73" s="148">
        <v>1977</v>
      </c>
      <c r="B73" s="160">
        <v>2.302197802197802</v>
      </c>
      <c r="C73" s="160">
        <v>1.0604395604395604</v>
      </c>
      <c r="D73" s="160">
        <v>41.935483870967744</v>
      </c>
      <c r="E73" s="160"/>
      <c r="F73" s="160">
        <v>2.5499999999999998</v>
      </c>
      <c r="G73" s="160">
        <v>2.2332155477031801</v>
      </c>
      <c r="H73" s="160"/>
      <c r="I73" s="160">
        <v>1.9166666666666667</v>
      </c>
      <c r="J73" s="160">
        <v>6.3616236162361623</v>
      </c>
      <c r="K73" s="160">
        <v>2.1480263157894739</v>
      </c>
      <c r="L73" s="160"/>
      <c r="M73" s="160"/>
      <c r="N73" s="160"/>
      <c r="O73" s="160"/>
      <c r="P73" s="160">
        <v>2.1480263157894739</v>
      </c>
      <c r="Q73" s="161">
        <v>5.7673408443056875</v>
      </c>
      <c r="R73" s="162">
        <v>2.6055705300988321</v>
      </c>
      <c r="S73" s="160">
        <v>0.71714285714285719</v>
      </c>
    </row>
    <row r="74" spans="1:19">
      <c r="A74" s="148">
        <v>1978</v>
      </c>
      <c r="B74" s="160">
        <v>1.7836166924265842</v>
      </c>
      <c r="C74" s="160">
        <v>0.84065934065934067</v>
      </c>
      <c r="D74" s="160">
        <v>46.804123711340203</v>
      </c>
      <c r="E74" s="160"/>
      <c r="F74" s="160">
        <v>2.28125</v>
      </c>
      <c r="G74" s="160">
        <v>1.7119341563786008</v>
      </c>
      <c r="H74" s="160"/>
      <c r="I74" s="160">
        <v>2.15625</v>
      </c>
      <c r="J74" s="160">
        <v>6.3616236162361623</v>
      </c>
      <c r="K74" s="160">
        <v>1.7314487632508835</v>
      </c>
      <c r="L74" s="160"/>
      <c r="M74" s="160"/>
      <c r="N74" s="160"/>
      <c r="O74" s="160"/>
      <c r="P74" s="160">
        <v>1.7314487632508835</v>
      </c>
      <c r="Q74" s="161">
        <v>5.2604509159229682</v>
      </c>
      <c r="R74" s="162">
        <v>1.8072204696810374</v>
      </c>
      <c r="S74" s="160">
        <v>1.2771285475792988</v>
      </c>
    </row>
    <row r="75" spans="1:19">
      <c r="A75" s="148">
        <v>1979</v>
      </c>
      <c r="B75" s="160">
        <v>2.4011406844106462</v>
      </c>
      <c r="C75" s="160">
        <v>1.1207685269899359</v>
      </c>
      <c r="D75" s="160">
        <v>45.779816513761467</v>
      </c>
      <c r="E75" s="160"/>
      <c r="F75" s="160">
        <v>2.5625</v>
      </c>
      <c r="G75" s="160">
        <v>2.5198019801980198</v>
      </c>
      <c r="H75" s="160"/>
      <c r="I75" s="160">
        <v>2.1</v>
      </c>
      <c r="J75" s="160">
        <v>6.5276752767527677</v>
      </c>
      <c r="K75" s="160">
        <v>2.5185185185185186</v>
      </c>
      <c r="L75" s="160"/>
      <c r="M75" s="160"/>
      <c r="N75" s="160"/>
      <c r="O75" s="160"/>
      <c r="P75" s="160">
        <v>2.5185185185185186</v>
      </c>
      <c r="Q75" s="161">
        <v>5.5380497533326336</v>
      </c>
      <c r="R75" s="162">
        <v>2.3542263610315186</v>
      </c>
      <c r="S75" s="160">
        <v>1.8132352941176471</v>
      </c>
    </row>
    <row r="76" spans="1:19">
      <c r="A76" s="148">
        <v>1980</v>
      </c>
      <c r="B76" s="160">
        <v>2.7181705809641534</v>
      </c>
      <c r="C76" s="160">
        <v>1</v>
      </c>
      <c r="D76" s="160">
        <v>42.649572649572647</v>
      </c>
      <c r="E76" s="160"/>
      <c r="F76" s="160">
        <v>2.375</v>
      </c>
      <c r="G76" s="160">
        <v>2.6475770925110131</v>
      </c>
      <c r="H76" s="160"/>
      <c r="I76" s="160">
        <v>2.0222222222222221</v>
      </c>
      <c r="J76" s="160">
        <v>6.763440860215054</v>
      </c>
      <c r="K76" s="160">
        <v>2.6169230769230771</v>
      </c>
      <c r="L76" s="160"/>
      <c r="M76" s="160"/>
      <c r="N76" s="160"/>
      <c r="O76" s="160"/>
      <c r="P76" s="160">
        <v>2.6169230769230771</v>
      </c>
      <c r="Q76" s="161">
        <v>5.629905078774831</v>
      </c>
      <c r="R76" s="162">
        <v>2.4884559884559883</v>
      </c>
      <c r="S76" s="160">
        <v>1.8307291666666667</v>
      </c>
    </row>
    <row r="77" spans="1:19">
      <c r="A77" s="148">
        <v>1981</v>
      </c>
      <c r="B77" s="160">
        <v>1.8947368421052631</v>
      </c>
      <c r="C77" s="160">
        <v>0.8901960784313725</v>
      </c>
      <c r="D77" s="160">
        <v>37.179487179487182</v>
      </c>
      <c r="E77" s="160"/>
      <c r="F77" s="160">
        <v>2.0277777777777777</v>
      </c>
      <c r="G77" s="160">
        <v>1.7963636363636364</v>
      </c>
      <c r="H77" s="160"/>
      <c r="I77" s="160">
        <v>1.8918918918918919</v>
      </c>
      <c r="J77" s="160">
        <v>6.2551724137931037</v>
      </c>
      <c r="K77" s="160">
        <v>2.0303030303030303</v>
      </c>
      <c r="L77" s="160"/>
      <c r="M77" s="160"/>
      <c r="N77" s="160"/>
      <c r="O77" s="160"/>
      <c r="P77" s="160">
        <v>2.0303030303030303</v>
      </c>
      <c r="Q77" s="161">
        <v>5.8575110004733268</v>
      </c>
      <c r="R77" s="162">
        <v>2.1733524355300862</v>
      </c>
      <c r="S77" s="160">
        <v>1.452808988764045</v>
      </c>
    </row>
    <row r="78" spans="1:19">
      <c r="A78" s="148">
        <v>1982</v>
      </c>
      <c r="B78" s="160">
        <v>2.0790340285400659</v>
      </c>
      <c r="C78" s="160">
        <v>1.0267489711934157</v>
      </c>
      <c r="D78" s="160">
        <v>40.082644628099175</v>
      </c>
      <c r="E78" s="160"/>
      <c r="F78" s="160">
        <v>2.09375</v>
      </c>
      <c r="G78" s="160">
        <v>2.2897526501766783</v>
      </c>
      <c r="H78" s="160"/>
      <c r="I78" s="160">
        <v>1.510204081632653</v>
      </c>
      <c r="J78" s="160">
        <v>5.6116838487972505</v>
      </c>
      <c r="K78" s="160">
        <v>1.9032921810699588</v>
      </c>
      <c r="L78" s="160"/>
      <c r="M78" s="160"/>
      <c r="N78" s="160"/>
      <c r="O78" s="160"/>
      <c r="P78" s="160">
        <v>1.9032921810699588</v>
      </c>
      <c r="Q78" s="161">
        <v>5.8812443642921552</v>
      </c>
      <c r="R78" s="162">
        <v>2.3296703296703298</v>
      </c>
      <c r="S78" s="160">
        <v>1.5292134831460673</v>
      </c>
    </row>
    <row r="79" spans="1:19">
      <c r="A79" s="148">
        <v>1983</v>
      </c>
      <c r="B79" s="160">
        <v>2.5342465753424657</v>
      </c>
      <c r="C79" s="160">
        <v>0.93442622950819676</v>
      </c>
      <c r="D79" s="160">
        <v>29.333333333333332</v>
      </c>
      <c r="E79" s="160"/>
      <c r="F79" s="160">
        <v>2.8125</v>
      </c>
      <c r="G79" s="160">
        <v>2.3674911660777385</v>
      </c>
      <c r="H79" s="160"/>
      <c r="I79" s="160">
        <v>2.2528735632183907</v>
      </c>
      <c r="J79" s="160">
        <v>6.1296928327645048</v>
      </c>
      <c r="K79" s="160">
        <v>2.6122448979591835</v>
      </c>
      <c r="L79" s="160"/>
      <c r="M79" s="160"/>
      <c r="N79" s="160"/>
      <c r="O79" s="160"/>
      <c r="P79" s="160">
        <v>2.6122448979591835</v>
      </c>
      <c r="Q79" s="161">
        <v>5.5175365150246538</v>
      </c>
      <c r="R79" s="162">
        <v>2.0192307692307692</v>
      </c>
      <c r="S79" s="160">
        <v>1.4036363636363636</v>
      </c>
    </row>
    <row r="80" spans="1:19">
      <c r="A80" s="148">
        <v>1984</v>
      </c>
      <c r="B80" s="160">
        <v>1.8933333333333333</v>
      </c>
      <c r="C80" s="160">
        <v>0.87692307692307692</v>
      </c>
      <c r="D80" s="160">
        <v>31.142857142857142</v>
      </c>
      <c r="E80" s="160"/>
      <c r="F80" s="160">
        <v>2.4375</v>
      </c>
      <c r="G80" s="160">
        <v>2.0164609053497942</v>
      </c>
      <c r="H80" s="160"/>
      <c r="I80" s="160">
        <v>2.35</v>
      </c>
      <c r="J80" s="160">
        <v>5.7658862876254178</v>
      </c>
      <c r="K80" s="160">
        <v>2.1020408163265305</v>
      </c>
      <c r="L80" s="160"/>
      <c r="M80" s="160"/>
      <c r="N80" s="160"/>
      <c r="O80" s="160"/>
      <c r="P80" s="160">
        <v>2.1020408163265305</v>
      </c>
      <c r="Q80" s="161">
        <v>5.8970677803880625</v>
      </c>
      <c r="R80" s="162">
        <v>2.2641975308641977</v>
      </c>
      <c r="S80" s="160">
        <v>1.4835526315789473</v>
      </c>
    </row>
    <row r="81" spans="1:19">
      <c r="A81" s="148">
        <v>1985</v>
      </c>
      <c r="B81" s="160">
        <v>1.4556962025316456</v>
      </c>
      <c r="C81" s="160">
        <v>0.59183673469387754</v>
      </c>
      <c r="D81" s="160">
        <v>31.651376146788991</v>
      </c>
      <c r="E81" s="160"/>
      <c r="F81" s="160">
        <v>2.0625</v>
      </c>
      <c r="G81" s="160">
        <v>1.522633744855967</v>
      </c>
      <c r="H81" s="160"/>
      <c r="I81" s="160">
        <v>1.9</v>
      </c>
      <c r="J81" s="160">
        <v>4.5649350649350646</v>
      </c>
      <c r="K81" s="160">
        <v>1.5471698113207548</v>
      </c>
      <c r="L81" s="160"/>
      <c r="M81" s="160"/>
      <c r="N81" s="160"/>
      <c r="O81" s="160"/>
      <c r="P81" s="160">
        <v>1.5471698113207548</v>
      </c>
      <c r="Q81" s="161">
        <v>6.2042905465551001</v>
      </c>
      <c r="R81" s="162">
        <v>2.4987654320987653</v>
      </c>
      <c r="S81" s="160">
        <v>1.6071428571428572</v>
      </c>
    </row>
    <row r="82" spans="1:19">
      <c r="A82" s="148">
        <v>1986</v>
      </c>
      <c r="B82" s="160">
        <v>2.3540540540540542</v>
      </c>
      <c r="C82" s="160">
        <v>1.0682352941176469</v>
      </c>
      <c r="D82" s="160">
        <v>33.716814159292035</v>
      </c>
      <c r="E82" s="160"/>
      <c r="F82" s="160">
        <v>2.6470588235294117</v>
      </c>
      <c r="G82" s="160">
        <v>1.4086021505376345</v>
      </c>
      <c r="H82" s="160"/>
      <c r="I82" s="160">
        <v>2.1111111111111112</v>
      </c>
      <c r="J82" s="160">
        <v>5.4119309262166402</v>
      </c>
      <c r="K82" s="160">
        <v>1.9899244332493702</v>
      </c>
      <c r="L82" s="160"/>
      <c r="M82" s="160"/>
      <c r="N82" s="160"/>
      <c r="O82" s="160"/>
      <c r="P82" s="160">
        <v>2.0789473684210527</v>
      </c>
      <c r="Q82" s="161">
        <v>5.9485812034614609</v>
      </c>
      <c r="R82" s="162">
        <v>2.4942827442827444</v>
      </c>
      <c r="S82" s="160">
        <v>0.95652173913043481</v>
      </c>
    </row>
    <row r="83" spans="1:19">
      <c r="A83" s="148">
        <v>1987</v>
      </c>
      <c r="B83" s="160">
        <v>2.2602965403624382</v>
      </c>
      <c r="C83" s="160">
        <v>1.2320987654320987</v>
      </c>
      <c r="D83" s="160">
        <v>35.788990825688074</v>
      </c>
      <c r="E83" s="160"/>
      <c r="F83" s="160">
        <v>2.5625</v>
      </c>
      <c r="G83" s="160">
        <v>1.6067708333333333</v>
      </c>
      <c r="H83" s="160"/>
      <c r="I83" s="160">
        <v>1.9</v>
      </c>
      <c r="J83" s="160">
        <v>5.8717269785230952</v>
      </c>
      <c r="K83" s="160">
        <v>2.3820224719101124</v>
      </c>
      <c r="L83" s="160"/>
      <c r="M83" s="160"/>
      <c r="N83" s="160"/>
      <c r="O83" s="160"/>
      <c r="P83" s="160">
        <v>2.3820224719101124</v>
      </c>
      <c r="Q83" s="161">
        <v>7.0211687537268936</v>
      </c>
      <c r="R83" s="162">
        <v>2.7530355594102343</v>
      </c>
      <c r="S83" s="160">
        <v>2.0183150183150182</v>
      </c>
    </row>
    <row r="84" spans="1:19">
      <c r="A84" s="148">
        <v>1988</v>
      </c>
      <c r="B84" s="160">
        <v>2.4629629629629628</v>
      </c>
      <c r="C84" s="160">
        <v>1.3421052631578947</v>
      </c>
      <c r="D84" s="160">
        <v>47.523809523809526</v>
      </c>
      <c r="E84" s="160"/>
      <c r="F84" s="160">
        <v>2.8125</v>
      </c>
      <c r="G84" s="160">
        <v>2.0961538461538463</v>
      </c>
      <c r="H84" s="160"/>
      <c r="I84" s="160">
        <v>1.9777777777777779</v>
      </c>
      <c r="J84" s="160">
        <v>6.8566860465116282</v>
      </c>
      <c r="K84" s="160">
        <v>2.8385416666666665</v>
      </c>
      <c r="L84" s="160"/>
      <c r="M84" s="160"/>
      <c r="N84" s="160"/>
      <c r="O84" s="160"/>
      <c r="P84" s="160">
        <v>2.8385416666666665</v>
      </c>
      <c r="Q84" s="161">
        <v>5.4790870701789665</v>
      </c>
      <c r="R84" s="162">
        <v>2.1624765478424015</v>
      </c>
      <c r="S84" s="160">
        <v>1.6208791208791209</v>
      </c>
    </row>
    <row r="85" spans="1:19">
      <c r="A85" s="148">
        <v>1989</v>
      </c>
      <c r="B85" s="160">
        <v>2.3809523809523809</v>
      </c>
      <c r="C85" s="160">
        <v>1.1236749116607774</v>
      </c>
      <c r="D85" s="160">
        <v>48.504950495049506</v>
      </c>
      <c r="E85" s="160"/>
      <c r="F85" s="160">
        <v>2.5416666666666665</v>
      </c>
      <c r="G85" s="160">
        <v>2.0677083333333335</v>
      </c>
      <c r="H85" s="160"/>
      <c r="I85" s="160">
        <v>2.375</v>
      </c>
      <c r="J85" s="160">
        <v>6.005295675198588</v>
      </c>
      <c r="K85" s="160">
        <v>2.4110671936758892</v>
      </c>
      <c r="L85" s="160"/>
      <c r="M85" s="160"/>
      <c r="N85" s="160"/>
      <c r="O85" s="160"/>
      <c r="P85" s="160">
        <v>2.4110671936758892</v>
      </c>
      <c r="Q85" s="161">
        <v>6.3511502029769957</v>
      </c>
      <c r="R85" s="162">
        <v>2.258943466172382</v>
      </c>
      <c r="S85" s="160">
        <v>1.6</v>
      </c>
    </row>
    <row r="86" spans="1:19">
      <c r="A86" s="148">
        <v>1990</v>
      </c>
      <c r="B86" s="160">
        <v>2.5534979423868314</v>
      </c>
      <c r="C86" s="160">
        <v>0.91049382716049387</v>
      </c>
      <c r="D86" s="160">
        <v>43.892473118279568</v>
      </c>
      <c r="E86" s="160"/>
      <c r="F86" s="160">
        <v>3.1666666666666665</v>
      </c>
      <c r="G86" s="160">
        <v>1.75</v>
      </c>
      <c r="H86" s="160"/>
      <c r="I86" s="160">
        <v>2.375</v>
      </c>
      <c r="J86" s="160">
        <v>6.1973837209302323</v>
      </c>
      <c r="K86" s="160">
        <v>2.6877470355731226</v>
      </c>
      <c r="L86" s="160"/>
      <c r="M86" s="160"/>
      <c r="N86" s="160"/>
      <c r="O86" s="160"/>
      <c r="P86" s="160">
        <v>2.6877470355731226</v>
      </c>
      <c r="Q86" s="161">
        <v>6.6527960836000757</v>
      </c>
      <c r="R86" s="162">
        <v>2.6098014888337469</v>
      </c>
      <c r="S86" s="160">
        <v>1.8278388278388278</v>
      </c>
    </row>
    <row r="87" spans="1:19">
      <c r="A87" s="148">
        <v>1991</v>
      </c>
      <c r="B87" s="160">
        <v>2.3188003332407665</v>
      </c>
      <c r="C87" s="160">
        <v>0.92272772130662195</v>
      </c>
      <c r="D87" s="160">
        <v>47.802718937717358</v>
      </c>
      <c r="E87" s="160"/>
      <c r="F87" s="160">
        <v>2.4382991376746954</v>
      </c>
      <c r="G87" s="160">
        <v>1.7822784810126582</v>
      </c>
      <c r="H87" s="160"/>
      <c r="I87" s="160">
        <v>1.8333333333333333</v>
      </c>
      <c r="J87" s="160">
        <v>4.9411771450849091</v>
      </c>
      <c r="K87" s="160">
        <v>2.4560216508795669</v>
      </c>
      <c r="L87" s="160">
        <v>2.4560216508795669</v>
      </c>
      <c r="M87" s="160"/>
      <c r="N87" s="160">
        <v>2.4475195330885815</v>
      </c>
      <c r="O87" s="160">
        <v>3.6184210526315788</v>
      </c>
      <c r="P87" s="160">
        <v>2.4617524339360224</v>
      </c>
      <c r="Q87" s="161">
        <v>6.7093348684472538</v>
      </c>
      <c r="R87" s="162">
        <v>2.4418065923258463</v>
      </c>
      <c r="S87" s="160">
        <v>0</v>
      </c>
    </row>
    <row r="88" spans="1:19">
      <c r="A88" s="148">
        <v>1992</v>
      </c>
      <c r="B88" s="160">
        <v>1.3880208333333333</v>
      </c>
      <c r="C88" s="160">
        <v>0.73483146067415728</v>
      </c>
      <c r="D88" s="160">
        <v>55.850746268656714</v>
      </c>
      <c r="E88" s="160"/>
      <c r="F88" s="160">
        <v>1.075</v>
      </c>
      <c r="G88" s="160">
        <v>1.1101123595505618</v>
      </c>
      <c r="H88" s="160"/>
      <c r="I88" s="160">
        <v>0.57692307692307687</v>
      </c>
      <c r="J88" s="160">
        <v>3.9558139534883723</v>
      </c>
      <c r="K88" s="160">
        <v>1.3587628865979382</v>
      </c>
      <c r="L88" s="160">
        <v>1.3587628865979382</v>
      </c>
      <c r="M88" s="160"/>
      <c r="N88" s="160">
        <v>1.3797752808988764</v>
      </c>
      <c r="O88" s="160">
        <v>1.125</v>
      </c>
      <c r="P88" s="160">
        <v>1.3587628865979382</v>
      </c>
      <c r="Q88" s="161">
        <v>4.5154906131508366</v>
      </c>
      <c r="R88" s="162">
        <v>2.2615935262994085</v>
      </c>
      <c r="S88" s="160">
        <v>1.0027397260273974</v>
      </c>
    </row>
    <row r="89" spans="1:19">
      <c r="A89" s="148">
        <v>1993</v>
      </c>
      <c r="B89" s="160">
        <v>2.6203703703703702</v>
      </c>
      <c r="C89" s="160">
        <v>1.0641975308641975</v>
      </c>
      <c r="D89" s="160">
        <v>44.802469135802468</v>
      </c>
      <c r="E89" s="160"/>
      <c r="F89" s="160">
        <v>0.89473684210526316</v>
      </c>
      <c r="G89" s="160">
        <v>2.723456790123457</v>
      </c>
      <c r="H89" s="160"/>
      <c r="I89" s="160">
        <v>0.625</v>
      </c>
      <c r="J89" s="160">
        <v>4.664095972579263</v>
      </c>
      <c r="K89" s="160">
        <v>2.3284518828451883</v>
      </c>
      <c r="L89" s="160">
        <v>2.3284518828451883</v>
      </c>
      <c r="M89" s="160"/>
      <c r="N89" s="160">
        <v>2.3350125944584383</v>
      </c>
      <c r="O89" s="160">
        <v>2.4918032786885247</v>
      </c>
      <c r="P89" s="160">
        <v>2.3284518828451883</v>
      </c>
      <c r="Q89" s="161">
        <v>6.5210927695723528</v>
      </c>
      <c r="R89" s="162">
        <v>2.5866471605266659</v>
      </c>
      <c r="S89" s="160">
        <v>1.5138888888888888</v>
      </c>
    </row>
    <row r="90" spans="1:19">
      <c r="A90" s="148">
        <v>1994</v>
      </c>
      <c r="B90" s="160">
        <v>2.1102661596958177</v>
      </c>
      <c r="C90" s="160">
        <v>1.1193415637860082</v>
      </c>
      <c r="D90" s="160">
        <v>33.604938271604937</v>
      </c>
      <c r="E90" s="160"/>
      <c r="F90" s="160">
        <v>1.55</v>
      </c>
      <c r="G90" s="160">
        <v>2.1181318681318682</v>
      </c>
      <c r="H90" s="160"/>
      <c r="I90" s="160">
        <v>1.9</v>
      </c>
      <c r="J90" s="160">
        <v>4.1482533371201367</v>
      </c>
      <c r="K90" s="160">
        <v>2.8913580246913582</v>
      </c>
      <c r="L90" s="160">
        <v>2.8913580246913582</v>
      </c>
      <c r="M90" s="160"/>
      <c r="N90" s="160">
        <v>3.0246913580246915</v>
      </c>
      <c r="O90" s="160">
        <v>2.459016393442623</v>
      </c>
      <c r="P90" s="160">
        <v>2.8913580246913582</v>
      </c>
      <c r="Q90" s="161">
        <v>7.2779633566150421</v>
      </c>
      <c r="R90" s="162">
        <v>2.7447326756789674</v>
      </c>
      <c r="S90" s="160">
        <v>2.0418660287081338</v>
      </c>
    </row>
    <row r="91" spans="1:19">
      <c r="A91" s="148">
        <v>1995</v>
      </c>
      <c r="B91" s="160">
        <v>3.3074204946996466</v>
      </c>
      <c r="C91" s="160">
        <v>1.2592592592592593</v>
      </c>
      <c r="D91" s="160">
        <v>53.753086419753089</v>
      </c>
      <c r="E91" s="160"/>
      <c r="F91" s="160">
        <v>0.9</v>
      </c>
      <c r="G91" s="160">
        <v>1.8519736842105263</v>
      </c>
      <c r="H91" s="160">
        <v>2.2479338842975207</v>
      </c>
      <c r="I91" s="160">
        <v>1.4</v>
      </c>
      <c r="J91" s="160">
        <v>4.8043039677202417</v>
      </c>
      <c r="K91" s="160">
        <v>3.1689189189189189</v>
      </c>
      <c r="L91" s="160">
        <v>3.1689189189189189</v>
      </c>
      <c r="M91" s="160">
        <v>4.0999999999999996</v>
      </c>
      <c r="N91" s="160">
        <v>3.0963541666666665</v>
      </c>
      <c r="O91" s="160">
        <v>3.4</v>
      </c>
      <c r="P91" s="160">
        <v>3.1689189189189189</v>
      </c>
      <c r="Q91" s="161">
        <v>7.2338797814207654</v>
      </c>
      <c r="R91" s="162">
        <v>2.7811402977847717</v>
      </c>
      <c r="S91" s="160">
        <v>1.9361296472831269</v>
      </c>
    </row>
    <row r="92" spans="1:19">
      <c r="A92" s="148">
        <v>1996</v>
      </c>
      <c r="B92" s="160">
        <v>1.7865168539325842</v>
      </c>
      <c r="C92" s="160">
        <v>0.72623574144486691</v>
      </c>
      <c r="D92" s="160">
        <v>51.643564356435647</v>
      </c>
      <c r="E92" s="160"/>
      <c r="F92" s="160">
        <v>1</v>
      </c>
      <c r="G92" s="160">
        <v>0.91860465116279066</v>
      </c>
      <c r="H92" s="160">
        <v>1.0249999999999999</v>
      </c>
      <c r="I92" s="160">
        <v>0.42499999999999999</v>
      </c>
      <c r="J92" s="160">
        <v>5.4877384196185286</v>
      </c>
      <c r="K92" s="160">
        <v>1.9529702970297029</v>
      </c>
      <c r="L92" s="160">
        <v>1.9529702970297029</v>
      </c>
      <c r="M92" s="160">
        <v>3.375</v>
      </c>
      <c r="N92" s="160">
        <v>1.8571428571428572</v>
      </c>
      <c r="O92" s="160">
        <v>2.6875</v>
      </c>
      <c r="P92" s="160">
        <v>1.9529702970297029</v>
      </c>
      <c r="Q92" s="161">
        <v>6.6694965842011014</v>
      </c>
      <c r="R92" s="162">
        <v>2.4766179638421768</v>
      </c>
      <c r="S92" s="160">
        <v>1.5518528890133483</v>
      </c>
    </row>
    <row r="93" spans="1:19">
      <c r="A93" s="148">
        <v>1997</v>
      </c>
      <c r="B93" s="160">
        <v>2.2109375</v>
      </c>
      <c r="C93" s="160">
        <v>0.74671052631578949</v>
      </c>
      <c r="D93" s="160">
        <v>44.910891089108908</v>
      </c>
      <c r="E93" s="160"/>
      <c r="F93" s="160">
        <v>2.0499999999999998</v>
      </c>
      <c r="G93" s="160">
        <v>1.3786008230452675</v>
      </c>
      <c r="H93" s="160">
        <v>1.4642857142857142</v>
      </c>
      <c r="I93" s="160">
        <v>1.1666666666666667</v>
      </c>
      <c r="J93" s="160">
        <v>4.7564172583287823</v>
      </c>
      <c r="K93" s="160">
        <v>2.7972972972972974</v>
      </c>
      <c r="L93" s="160">
        <v>2.7972972972972974</v>
      </c>
      <c r="M93" s="160"/>
      <c r="N93" s="160">
        <v>2.6287128712871288</v>
      </c>
      <c r="O93" s="160">
        <v>4.5</v>
      </c>
      <c r="P93" s="160">
        <v>2.7972972972972974</v>
      </c>
      <c r="Q93" s="161">
        <v>6.8216627078384802</v>
      </c>
      <c r="R93" s="162">
        <v>2.5786003579165491</v>
      </c>
      <c r="S93" s="160">
        <v>1.8300653594771241</v>
      </c>
    </row>
    <row r="94" spans="1:19">
      <c r="A94" s="148">
        <v>1998</v>
      </c>
      <c r="B94" s="160">
        <v>2.5530864197530865</v>
      </c>
      <c r="C94" s="160">
        <v>1.5111111111111111</v>
      </c>
      <c r="D94" s="160">
        <v>56.138613861386141</v>
      </c>
      <c r="E94" s="160"/>
      <c r="F94" s="160">
        <v>1.2448979591836735</v>
      </c>
      <c r="G94" s="160">
        <v>1.9732142857142858</v>
      </c>
      <c r="H94" s="160">
        <v>2.2749999999999999</v>
      </c>
      <c r="I94" s="160">
        <v>1.7083333333333333</v>
      </c>
      <c r="J94" s="160">
        <v>2.9604041507373022</v>
      </c>
      <c r="K94" s="160">
        <v>2.7818181818181817</v>
      </c>
      <c r="L94" s="160">
        <v>2.7818181818181817</v>
      </c>
      <c r="M94" s="160">
        <v>3.5</v>
      </c>
      <c r="N94" s="160">
        <v>2.7091633466135456</v>
      </c>
      <c r="O94" s="160">
        <v>3.55</v>
      </c>
      <c r="P94" s="160">
        <v>2.7818181818181817</v>
      </c>
      <c r="Q94" s="161">
        <v>7.947092765201953</v>
      </c>
      <c r="R94" s="162">
        <v>2.7907403630430347</v>
      </c>
      <c r="S94" s="160">
        <v>1.9712460063897763</v>
      </c>
    </row>
    <row r="95" spans="1:19">
      <c r="A95" s="148">
        <v>1999</v>
      </c>
      <c r="B95" s="160">
        <v>2.5959302325581395</v>
      </c>
      <c r="C95" s="160">
        <v>1.5407407407407407</v>
      </c>
      <c r="D95" s="160">
        <v>44.910891089108908</v>
      </c>
      <c r="E95" s="160"/>
      <c r="F95" s="160">
        <v>0.97499999999999998</v>
      </c>
      <c r="G95" s="160">
        <v>1.6</v>
      </c>
      <c r="H95" s="160">
        <v>1.5833333333333333</v>
      </c>
      <c r="I95" s="160">
        <v>1.25</v>
      </c>
      <c r="J95" s="160">
        <v>3.4997254255903352</v>
      </c>
      <c r="K95" s="160">
        <v>2.4133663366336635</v>
      </c>
      <c r="L95" s="160">
        <v>2.4133663366336635</v>
      </c>
      <c r="M95" s="160">
        <v>1.75</v>
      </c>
      <c r="N95" s="160">
        <v>2.4450549450549453</v>
      </c>
      <c r="O95" s="160">
        <v>2.21875</v>
      </c>
      <c r="P95" s="160">
        <v>2.4133663366336635</v>
      </c>
      <c r="Q95" s="161">
        <v>7.8556851311953348</v>
      </c>
      <c r="R95" s="162">
        <v>2.7698207171314739</v>
      </c>
      <c r="S95" s="160">
        <v>1.8979319546364244</v>
      </c>
    </row>
    <row r="96" spans="1:19">
      <c r="A96" s="148">
        <v>2000</v>
      </c>
      <c r="B96" s="160">
        <v>2.5813953488372094</v>
      </c>
      <c r="C96" s="160">
        <v>1.5164835164835164</v>
      </c>
      <c r="D96" s="160">
        <v>42.80898876404494</v>
      </c>
      <c r="E96" s="160"/>
      <c r="F96" s="160">
        <v>1.7</v>
      </c>
      <c r="G96" s="160">
        <v>1.2493827160493827</v>
      </c>
      <c r="H96" s="160">
        <v>2.7250000000000001</v>
      </c>
      <c r="I96" s="160">
        <v>0</v>
      </c>
      <c r="J96" s="160">
        <v>3.4204512996286773</v>
      </c>
      <c r="K96" s="160">
        <v>2.4453125</v>
      </c>
      <c r="L96" s="160">
        <v>2.4453125</v>
      </c>
      <c r="M96" s="160">
        <v>2.5625</v>
      </c>
      <c r="N96" s="160">
        <v>2.3719512195121952</v>
      </c>
      <c r="O96" s="160">
        <v>3</v>
      </c>
      <c r="P96" s="160">
        <v>2.4453125</v>
      </c>
      <c r="Q96" s="161">
        <v>5.7659203980099498</v>
      </c>
      <c r="R96" s="162">
        <v>2.5292411340881444</v>
      </c>
      <c r="S96" s="160">
        <v>1.5842424242424242</v>
      </c>
    </row>
    <row r="97" spans="1:19">
      <c r="A97" s="148">
        <v>2001</v>
      </c>
      <c r="B97" s="160">
        <v>2.7664835164835164</v>
      </c>
      <c r="C97" s="160">
        <v>1.3991769547325104</v>
      </c>
      <c r="D97" s="160">
        <v>45.779816513761467</v>
      </c>
      <c r="E97" s="160"/>
      <c r="F97" s="160">
        <v>1.2142857142857142</v>
      </c>
      <c r="G97" s="160">
        <v>1.2808641975308641</v>
      </c>
      <c r="H97" s="160">
        <v>0.5056179775280899</v>
      </c>
      <c r="I97" s="160">
        <v>1.5357142857142858</v>
      </c>
      <c r="J97" s="160">
        <v>3.4640610961365677</v>
      </c>
      <c r="K97" s="160">
        <v>2.7590759075907592</v>
      </c>
      <c r="L97" s="160">
        <v>2.7590759075907592</v>
      </c>
      <c r="M97" s="160">
        <v>2.75</v>
      </c>
      <c r="N97" s="160">
        <v>2.6920152091254752</v>
      </c>
      <c r="O97" s="160">
        <v>3.3928571428571428</v>
      </c>
      <c r="P97" s="160">
        <v>2.7590759075907592</v>
      </c>
      <c r="Q97" s="161">
        <v>6.4821511358368102</v>
      </c>
      <c r="R97" s="162">
        <v>1.5119741100323625</v>
      </c>
      <c r="S97" s="160">
        <v>1.6129392080312326</v>
      </c>
    </row>
    <row r="98" spans="1:19">
      <c r="A98" s="148">
        <v>2002</v>
      </c>
      <c r="B98" s="160">
        <v>2.3131868131868134</v>
      </c>
      <c r="C98" s="160">
        <v>1.117283950617284</v>
      </c>
      <c r="D98" s="160">
        <v>44.910891089108908</v>
      </c>
      <c r="E98" s="160"/>
      <c r="F98" s="160">
        <v>1.3928571428571428</v>
      </c>
      <c r="G98" s="160">
        <v>1.3703703703703705</v>
      </c>
      <c r="H98" s="160">
        <v>0.58333333333333337</v>
      </c>
      <c r="I98" s="160">
        <v>0.45833333333333331</v>
      </c>
      <c r="J98" s="160">
        <v>3.2688172043010755</v>
      </c>
      <c r="K98" s="160">
        <v>2.3133333333333335</v>
      </c>
      <c r="L98" s="160">
        <v>2.3133333333333335</v>
      </c>
      <c r="M98" s="160"/>
      <c r="N98" s="160">
        <v>2.2746478873239435</v>
      </c>
      <c r="O98" s="160">
        <v>3</v>
      </c>
      <c r="P98" s="160">
        <v>2.3133333333333335</v>
      </c>
      <c r="Q98" s="161">
        <v>6.9258831678596167</v>
      </c>
      <c r="R98" s="162">
        <v>2.2670096088517906</v>
      </c>
      <c r="S98" s="160">
        <v>1.8080000000000001</v>
      </c>
    </row>
    <row r="99" spans="1:19">
      <c r="A99" s="148">
        <v>2003</v>
      </c>
      <c r="B99" s="160">
        <v>2.9956989247311827</v>
      </c>
      <c r="C99" s="160">
        <v>1.2697368421052631</v>
      </c>
      <c r="D99" s="160">
        <v>35.930693069306933</v>
      </c>
      <c r="E99" s="160"/>
      <c r="F99" s="160">
        <v>3.05</v>
      </c>
      <c r="G99" s="160">
        <v>1.9058823529411764</v>
      </c>
      <c r="H99" s="160">
        <v>2.375</v>
      </c>
      <c r="I99" s="160">
        <v>0</v>
      </c>
      <c r="J99" s="160">
        <v>2.989173923276065</v>
      </c>
      <c r="K99" s="160">
        <v>2.6287128712871288</v>
      </c>
      <c r="L99" s="160">
        <v>2.6287128712871288</v>
      </c>
      <c r="M99" s="160"/>
      <c r="N99" s="160">
        <v>2.6923076923076925</v>
      </c>
      <c r="O99" s="160">
        <v>2.0499999999999998</v>
      </c>
      <c r="P99" s="160">
        <v>2.6287128712871288</v>
      </c>
      <c r="Q99" s="161">
        <v>7.5812905266487425</v>
      </c>
      <c r="R99" s="162">
        <v>2.1592895136778116</v>
      </c>
      <c r="S99" s="160">
        <v>2.129251700680272</v>
      </c>
    </row>
    <row r="100" spans="1:19">
      <c r="A100" s="148">
        <v>2004</v>
      </c>
      <c r="B100" s="160">
        <v>2.3541666666666665</v>
      </c>
      <c r="C100" s="160">
        <v>1.547703180212014</v>
      </c>
      <c r="D100" s="160">
        <v>41.983471074380162</v>
      </c>
      <c r="E100" s="160"/>
      <c r="F100" s="160">
        <v>0.95</v>
      </c>
      <c r="G100" s="160">
        <v>0.99569892473118282</v>
      </c>
      <c r="H100" s="160">
        <v>1.7</v>
      </c>
      <c r="I100" s="160">
        <v>0</v>
      </c>
      <c r="J100" s="160">
        <v>2.6368557307601788</v>
      </c>
      <c r="K100" s="160">
        <v>2.3648648648648649</v>
      </c>
      <c r="L100" s="160">
        <v>2.3648648648648649</v>
      </c>
      <c r="M100" s="160"/>
      <c r="N100" s="160">
        <v>2.3626373626373627</v>
      </c>
      <c r="O100" s="160">
        <v>2.375</v>
      </c>
      <c r="P100" s="160">
        <v>2.3648648648648649</v>
      </c>
      <c r="Q100" s="161">
        <v>7.4584740040513164</v>
      </c>
      <c r="R100" s="162">
        <v>2.4888798037612427</v>
      </c>
      <c r="S100" s="160">
        <v>1.383005707038681</v>
      </c>
    </row>
    <row r="101" spans="1:19">
      <c r="A101" s="148">
        <v>2005</v>
      </c>
      <c r="B101" s="160">
        <v>1.9807692307692308</v>
      </c>
      <c r="C101" s="160">
        <v>1.8459302325581395</v>
      </c>
      <c r="D101" s="160">
        <v>33.735537190082646</v>
      </c>
      <c r="E101" s="160"/>
      <c r="F101" s="160">
        <v>1.625</v>
      </c>
      <c r="G101" s="160">
        <v>1.331764705882353</v>
      </c>
      <c r="H101" s="160">
        <v>2.9</v>
      </c>
      <c r="I101" s="160">
        <v>0</v>
      </c>
      <c r="J101" s="160">
        <v>3.843021887502942</v>
      </c>
      <c r="K101" s="160">
        <v>2.8811881188118811</v>
      </c>
      <c r="L101" s="160">
        <v>2.8811881188118811</v>
      </c>
      <c r="M101" s="160"/>
      <c r="N101" s="160">
        <v>2.6604938271604937</v>
      </c>
      <c r="O101" s="160">
        <v>3.78125</v>
      </c>
      <c r="P101" s="160">
        <v>2.8811881188118811</v>
      </c>
      <c r="Q101" s="161">
        <v>8.3839726888868924</v>
      </c>
      <c r="R101" s="162">
        <v>2.6915728420334357</v>
      </c>
      <c r="S101" s="160">
        <v>1.6440406199893105</v>
      </c>
    </row>
    <row r="102" spans="1:19">
      <c r="A102" s="148">
        <v>2006</v>
      </c>
      <c r="B102" s="160">
        <v>1.2764227642276422</v>
      </c>
      <c r="C102" s="160">
        <v>1.0461538461538462</v>
      </c>
      <c r="D102" s="160">
        <v>45.356589147286819</v>
      </c>
      <c r="E102" s="160"/>
      <c r="F102" s="160">
        <v>0.75</v>
      </c>
      <c r="G102" s="160">
        <v>0.84146341463414631</v>
      </c>
      <c r="H102" s="160">
        <v>1</v>
      </c>
      <c r="I102" s="160">
        <v>0</v>
      </c>
      <c r="J102" s="160">
        <v>3.1814075130765573</v>
      </c>
      <c r="K102" s="160">
        <v>1.8378378378378379</v>
      </c>
      <c r="L102" s="160">
        <v>1.8378378378378379</v>
      </c>
      <c r="M102" s="160"/>
      <c r="N102" s="160">
        <v>1.8631578947368421</v>
      </c>
      <c r="O102" s="160">
        <v>1.6875</v>
      </c>
      <c r="P102" s="160">
        <v>1.8378378378378379</v>
      </c>
      <c r="Q102" s="161">
        <v>8.2241331991583575</v>
      </c>
      <c r="R102" s="162">
        <v>2.8557890399670374</v>
      </c>
      <c r="S102" s="160">
        <v>2.0874439461883409</v>
      </c>
    </row>
    <row r="103" spans="1:19">
      <c r="A103" s="148">
        <v>2007</v>
      </c>
      <c r="B103" s="160">
        <v>2.183139534883721</v>
      </c>
      <c r="C103" s="160">
        <v>1.6819787985865724</v>
      </c>
      <c r="D103" s="160">
        <v>41.983471074380162</v>
      </c>
      <c r="E103" s="160"/>
      <c r="F103" s="160"/>
      <c r="G103" s="160">
        <v>1.651098901098901</v>
      </c>
      <c r="H103" s="160"/>
      <c r="I103" s="160"/>
      <c r="J103" s="160">
        <v>3.7763915547024953</v>
      </c>
      <c r="K103" s="160">
        <v>3</v>
      </c>
      <c r="L103" s="160">
        <v>3</v>
      </c>
      <c r="M103" s="160"/>
      <c r="N103" s="160">
        <v>2.676056338028169</v>
      </c>
      <c r="O103" s="160">
        <v>5.3</v>
      </c>
      <c r="P103" s="160">
        <v>3</v>
      </c>
      <c r="Q103" s="161">
        <v>8.3713259072942865</v>
      </c>
      <c r="R103" s="162">
        <v>2.2880749574105623</v>
      </c>
      <c r="S103" s="160">
        <v>1.8037809647979139</v>
      </c>
    </row>
    <row r="104" spans="1:19">
      <c r="A104" s="148">
        <v>2008</v>
      </c>
      <c r="B104" s="160">
        <v>1.5709876543209877</v>
      </c>
      <c r="C104" s="160">
        <v>1.308641975308642</v>
      </c>
      <c r="D104" s="160">
        <v>33.735537190082646</v>
      </c>
      <c r="E104" s="160"/>
      <c r="F104" s="160">
        <v>0.25</v>
      </c>
      <c r="G104" s="160">
        <v>1.1978798586572439</v>
      </c>
      <c r="H104" s="160"/>
      <c r="I104" s="160"/>
      <c r="J104" s="160">
        <v>3.5382751937984498</v>
      </c>
      <c r="K104" s="160">
        <v>1.9297520661157024</v>
      </c>
      <c r="L104" s="160">
        <v>1.9297520661157024</v>
      </c>
      <c r="M104" s="160">
        <v>1.35</v>
      </c>
      <c r="N104" s="160">
        <v>1.9752475247524752</v>
      </c>
      <c r="O104" s="160">
        <v>2.0625</v>
      </c>
      <c r="P104" s="160">
        <v>1.9297520661157024</v>
      </c>
      <c r="Q104" s="161">
        <v>8.8241439349970978</v>
      </c>
      <c r="R104" s="162">
        <v>2.7743679308050564</v>
      </c>
      <c r="S104" s="160">
        <v>2.0661478599221792</v>
      </c>
    </row>
    <row r="105" spans="1:19">
      <c r="A105" s="148">
        <v>2009</v>
      </c>
      <c r="B105" s="160">
        <v>1.7376425855513309</v>
      </c>
      <c r="C105" s="160">
        <v>1.6414473684210527</v>
      </c>
      <c r="D105" s="160">
        <v>38.33098591549296</v>
      </c>
      <c r="E105" s="160"/>
      <c r="F105" s="160"/>
      <c r="G105" s="160">
        <v>1.1151315789473684</v>
      </c>
      <c r="H105" s="160"/>
      <c r="I105" s="160"/>
      <c r="J105" s="160">
        <v>3.1296794714949843</v>
      </c>
      <c r="K105" s="160">
        <v>2.3498349834983498</v>
      </c>
      <c r="L105" s="160">
        <v>2.3498349834983498</v>
      </c>
      <c r="M105" s="160"/>
      <c r="N105" s="160">
        <v>2.2775665399239542</v>
      </c>
      <c r="O105" s="160">
        <v>2.6</v>
      </c>
      <c r="P105" s="160">
        <v>2.3498349834983498</v>
      </c>
      <c r="Q105" s="161">
        <v>7.9605070697220865</v>
      </c>
      <c r="R105" s="162">
        <v>2.5156985319940999</v>
      </c>
      <c r="S105" s="160">
        <v>1.8472906403940887</v>
      </c>
    </row>
    <row r="106" spans="1:19">
      <c r="A106" s="148">
        <v>2010</v>
      </c>
      <c r="B106" s="160">
        <v>1.2427983539094649</v>
      </c>
      <c r="C106" s="160">
        <v>0.98024691358024696</v>
      </c>
      <c r="D106" s="160">
        <v>27.471830985915492</v>
      </c>
      <c r="E106" s="160"/>
      <c r="F106" s="160"/>
      <c r="G106" s="160">
        <v>1.095679012345679</v>
      </c>
      <c r="H106" s="160"/>
      <c r="I106" s="160"/>
      <c r="J106" s="160">
        <v>3.3511242895972324</v>
      </c>
      <c r="K106" s="160">
        <v>1.8057851239669422</v>
      </c>
      <c r="L106" s="160">
        <v>1.8057851239669422</v>
      </c>
      <c r="M106" s="160">
        <v>1.3333333333333333</v>
      </c>
      <c r="N106" s="160">
        <v>1.8888888888888888</v>
      </c>
      <c r="O106" s="160">
        <v>1.375</v>
      </c>
      <c r="P106" s="160">
        <v>1.8057851239669422</v>
      </c>
      <c r="Q106" s="161">
        <v>9.6616927396710786</v>
      </c>
      <c r="R106" s="162">
        <v>2.9378015731376825</v>
      </c>
      <c r="S106" s="160">
        <v>1.8917910447761195</v>
      </c>
    </row>
    <row r="107" spans="1:19" s="141" customFormat="1">
      <c r="A107" s="147">
        <v>2011</v>
      </c>
      <c r="B107" s="142">
        <v>2.4226415094339622</v>
      </c>
      <c r="C107" s="142">
        <v>1.56424581005587</v>
      </c>
      <c r="D107" s="142">
        <v>38.456521739130402</v>
      </c>
      <c r="E107" s="142"/>
      <c r="F107" s="142"/>
      <c r="G107" s="142">
        <v>2.4545454545454546</v>
      </c>
      <c r="H107" s="142"/>
      <c r="I107" s="142"/>
      <c r="J107" s="142">
        <v>4.3166417538614796</v>
      </c>
      <c r="K107" s="142">
        <v>3.6516516516516515</v>
      </c>
      <c r="L107" s="142">
        <v>3.6516516516516515</v>
      </c>
      <c r="M107" s="142"/>
      <c r="N107" s="142">
        <v>3.5514705882352939</v>
      </c>
      <c r="O107" s="142">
        <v>4.0983606557377046</v>
      </c>
      <c r="P107" s="142">
        <v>3.6516516516516515</v>
      </c>
      <c r="Q107" s="163">
        <v>8.794286156704862</v>
      </c>
      <c r="R107" s="164">
        <v>2.86534513728509</v>
      </c>
      <c r="S107" s="142">
        <v>2.0287141073657899</v>
      </c>
    </row>
    <row r="108" spans="1:19">
      <c r="A108" s="148">
        <v>2012</v>
      </c>
      <c r="B108" s="160">
        <v>1.9717314487632509</v>
      </c>
      <c r="C108" s="160">
        <v>1.7037037037037037</v>
      </c>
      <c r="D108" s="160">
        <v>33.735537190082646</v>
      </c>
      <c r="E108" s="160"/>
      <c r="F108" s="160"/>
      <c r="G108" s="160">
        <v>1.7672727272727273</v>
      </c>
      <c r="H108" s="160"/>
      <c r="I108" s="160"/>
      <c r="J108" s="160">
        <v>3.4311649016641455</v>
      </c>
      <c r="K108" s="160">
        <v>3.1578947368421053</v>
      </c>
      <c r="L108" s="160">
        <v>3.1578947368421053</v>
      </c>
      <c r="M108" s="160"/>
      <c r="N108" s="160">
        <v>2.9910313901345291</v>
      </c>
      <c r="O108" s="160">
        <v>3.5510204081632653</v>
      </c>
      <c r="P108" s="160">
        <v>3.1578947368421053</v>
      </c>
      <c r="Q108" s="161">
        <v>9.1068265811310223</v>
      </c>
      <c r="R108" s="162">
        <v>3.0268983575339203</v>
      </c>
      <c r="S108" s="160">
        <v>2.2218623481781377</v>
      </c>
    </row>
    <row r="109" spans="1:19">
      <c r="A109" s="148">
        <v>2013</v>
      </c>
      <c r="B109" s="160">
        <v>3.2623574144486693</v>
      </c>
      <c r="C109" s="160">
        <v>2.1901234567901233</v>
      </c>
      <c r="D109" s="160">
        <v>56.218309859154928</v>
      </c>
      <c r="E109" s="160"/>
      <c r="F109" s="160">
        <v>0.45833333333333331</v>
      </c>
      <c r="G109" s="160">
        <v>2.6512345679012346</v>
      </c>
      <c r="H109" s="160"/>
      <c r="I109" s="160"/>
      <c r="J109" s="160">
        <v>5.1312101910828023</v>
      </c>
      <c r="K109" s="160">
        <v>4.0372340425531918</v>
      </c>
      <c r="L109" s="160">
        <v>4.0372340425531918</v>
      </c>
      <c r="M109" s="160"/>
      <c r="N109" s="160">
        <v>3.7985865724381624</v>
      </c>
      <c r="O109" s="160">
        <v>4.9016393442622954</v>
      </c>
      <c r="P109" s="160">
        <v>4.0372340425531918</v>
      </c>
      <c r="Q109" s="161">
        <v>9.5075356688324746</v>
      </c>
      <c r="R109" s="162">
        <v>2.8426751244053152</v>
      </c>
      <c r="S109" s="160">
        <v>2.4223529411764706</v>
      </c>
    </row>
    <row r="111" spans="1:19">
      <c r="A111" s="148" t="s">
        <v>218</v>
      </c>
      <c r="B111" s="160">
        <f>AVERAGE(B98:B107)</f>
        <v>2.0077454037681006</v>
      </c>
      <c r="C111" s="160">
        <f t="shared" ref="C111:S111" si="0">AVERAGE(C98:C107)</f>
        <v>1.4003368917598931</v>
      </c>
      <c r="D111" s="160">
        <f t="shared" si="0"/>
        <v>38.189552847516708</v>
      </c>
      <c r="E111" s="160"/>
      <c r="F111" s="160">
        <f t="shared" si="0"/>
        <v>1.3363095238095237</v>
      </c>
      <c r="G111" s="160">
        <f t="shared" si="0"/>
        <v>1.3959514574153877</v>
      </c>
      <c r="H111" s="160">
        <f t="shared" si="0"/>
        <v>1.7116666666666667</v>
      </c>
      <c r="I111" s="160">
        <f t="shared" si="0"/>
        <v>9.166666666666666E-2</v>
      </c>
      <c r="J111" s="160">
        <f t="shared" si="0"/>
        <v>3.4031388522371464</v>
      </c>
      <c r="K111" s="160">
        <f t="shared" si="0"/>
        <v>2.4762960851367692</v>
      </c>
      <c r="L111" s="160">
        <f t="shared" si="0"/>
        <v>2.4762960851367692</v>
      </c>
      <c r="M111" s="160">
        <f t="shared" si="0"/>
        <v>1.3416666666666668</v>
      </c>
      <c r="N111" s="160">
        <f t="shared" si="0"/>
        <v>2.4222474543995114</v>
      </c>
      <c r="O111" s="160">
        <f t="shared" si="0"/>
        <v>2.8329610655737705</v>
      </c>
      <c r="P111" s="160">
        <f t="shared" si="0"/>
        <v>2.4762960851367692</v>
      </c>
      <c r="Q111" s="160">
        <f t="shared" si="0"/>
        <v>8.2185709394994326</v>
      </c>
      <c r="R111" s="160">
        <f t="shared" si="0"/>
        <v>2.5843828938923812</v>
      </c>
      <c r="S111" s="160">
        <f t="shared" si="0"/>
        <v>1.8689466591152695</v>
      </c>
    </row>
    <row r="112" spans="1:19">
      <c r="H112" s="160"/>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2" workbookViewId="0">
      <selection activeCell="D22" sqref="D22:K35"/>
    </sheetView>
  </sheetViews>
  <sheetFormatPr baseColWidth="10" defaultRowHeight="15" x14ac:dyDescent="0"/>
  <cols>
    <col min="1" max="1" width="53.6640625" customWidth="1"/>
  </cols>
  <sheetData>
    <row r="1" spans="1:4">
      <c r="A1" s="95" t="s">
        <v>90</v>
      </c>
      <c r="B1" s="96" t="s">
        <v>91</v>
      </c>
      <c r="C1" s="97" t="s">
        <v>92</v>
      </c>
      <c r="D1" s="98"/>
    </row>
    <row r="2" spans="1:4">
      <c r="A2" s="99" t="s">
        <v>93</v>
      </c>
      <c r="B2" s="98" t="s">
        <v>94</v>
      </c>
      <c r="C2" s="100" t="s">
        <v>95</v>
      </c>
      <c r="D2" s="98"/>
    </row>
    <row r="3" spans="1:4">
      <c r="A3" s="99" t="s">
        <v>96</v>
      </c>
      <c r="B3" s="98">
        <f>[1]Beef!B2</f>
        <v>8</v>
      </c>
      <c r="C3" s="100"/>
      <c r="D3" s="98"/>
    </row>
    <row r="4" spans="1:4">
      <c r="A4" s="99" t="s">
        <v>97</v>
      </c>
      <c r="B4" s="98">
        <f>[1]Beef!B3</f>
        <v>1.25</v>
      </c>
      <c r="C4" s="100"/>
      <c r="D4" s="98"/>
    </row>
    <row r="5" spans="1:4">
      <c r="A5" s="101" t="s">
        <v>98</v>
      </c>
      <c r="B5" s="102">
        <f>'Feed Requ''s Data'!J55</f>
        <v>0.19738095238095235</v>
      </c>
      <c r="C5" s="103">
        <f>'Feed Requ''s Data'!J63</f>
        <v>3.0238095238095238E-2</v>
      </c>
      <c r="D5" s="98"/>
    </row>
    <row r="6" spans="1:4">
      <c r="A6" s="101" t="s">
        <v>99</v>
      </c>
      <c r="B6" s="102">
        <f>'Feed Requ''s Data'!J54</f>
        <v>0.4821428571428571</v>
      </c>
      <c r="C6" s="103">
        <f>'Feed Requ''s Data'!J62</f>
        <v>6.6428571428571434E-2</v>
      </c>
      <c r="D6" s="98"/>
    </row>
    <row r="7" spans="1:4">
      <c r="A7" s="104" t="s">
        <v>100</v>
      </c>
      <c r="B7" s="105">
        <f>[1]Beef!B4</f>
        <v>0.35659999999999997</v>
      </c>
      <c r="C7" s="106">
        <f>[1]Lamb!C27</f>
        <v>2.2499999999999999E-2</v>
      </c>
      <c r="D7" s="98"/>
    </row>
    <row r="8" spans="1:4">
      <c r="A8" s="104" t="s">
        <v>101</v>
      </c>
      <c r="B8" s="105">
        <f>[1]Beef!B5</f>
        <v>0.35659999999999997</v>
      </c>
      <c r="C8" s="106">
        <f>[1]Lamb!C28</f>
        <v>2.2499999999999999E-2</v>
      </c>
      <c r="D8" s="98"/>
    </row>
    <row r="9" spans="1:4">
      <c r="A9" s="104" t="s">
        <v>102</v>
      </c>
      <c r="B9" s="107">
        <f>[1]Beef!B6</f>
        <v>6.75</v>
      </c>
      <c r="C9" s="108">
        <f>[1]Lamb!C29</f>
        <v>8</v>
      </c>
      <c r="D9" s="98"/>
    </row>
    <row r="10" spans="1:4">
      <c r="A10" s="104" t="s">
        <v>103</v>
      </c>
      <c r="B10" s="107">
        <f>[1]Beef!B7</f>
        <v>0.85</v>
      </c>
      <c r="C10" s="108">
        <f>[1]Lamb!C30</f>
        <v>1.5</v>
      </c>
      <c r="D10" s="98"/>
    </row>
    <row r="11" spans="1:4">
      <c r="A11" s="104" t="s">
        <v>104</v>
      </c>
      <c r="B11" s="107">
        <f>(B5*B10)+B6</f>
        <v>0.64991666666666659</v>
      </c>
      <c r="C11" s="109">
        <f t="shared" ref="C11" si="0">(C5*C10)+C6</f>
        <v>0.11178571428571429</v>
      </c>
      <c r="D11" s="98"/>
    </row>
    <row r="12" spans="1:4">
      <c r="A12" s="101" t="s">
        <v>105</v>
      </c>
      <c r="B12" s="102">
        <f>('Feed Requ''s Data'!J56/12)*4</f>
        <v>8.7142857142857147E-2</v>
      </c>
      <c r="C12" s="108"/>
      <c r="D12" s="98"/>
    </row>
    <row r="13" spans="1:4">
      <c r="A13" s="104" t="s">
        <v>106</v>
      </c>
      <c r="B13" s="110">
        <f>1/(B10*B9)</f>
        <v>0.17429193899782136</v>
      </c>
      <c r="C13" s="108">
        <f>1/(C10*C9)</f>
        <v>8.3333333333333329E-2</v>
      </c>
      <c r="D13" s="98"/>
    </row>
    <row r="14" spans="1:4">
      <c r="A14" s="104" t="s">
        <v>107</v>
      </c>
      <c r="B14" s="110">
        <f>B7+(B13*B8)</f>
        <v>0.41875250544662307</v>
      </c>
      <c r="C14" s="108">
        <f>C7+(C13*C8)</f>
        <v>2.4375000000000001E-2</v>
      </c>
      <c r="D14" s="98" t="s">
        <v>108</v>
      </c>
    </row>
    <row r="15" spans="1:4">
      <c r="A15" s="104" t="s">
        <v>109</v>
      </c>
      <c r="B15" s="107">
        <f>(B11/B10)+B12</f>
        <v>0.85175070028011202</v>
      </c>
      <c r="C15" s="109">
        <f>C11/C10</f>
        <v>7.4523809523809534E-2</v>
      </c>
      <c r="D15" s="98"/>
    </row>
    <row r="16" spans="1:4" ht="16" thickBot="1">
      <c r="A16" s="111" t="s">
        <v>110</v>
      </c>
      <c r="B16" s="112">
        <f>B15+(B13*B15)</f>
        <v>1.000203981374685</v>
      </c>
      <c r="C16" s="113">
        <f>C15+(C13*C15)</f>
        <v>8.0734126984126992E-2</v>
      </c>
      <c r="D16" s="98"/>
    </row>
    <row r="17" spans="1:11" ht="16" thickTop="1">
      <c r="A17" s="114" t="s">
        <v>111</v>
      </c>
      <c r="B17" s="107">
        <f>B16/B14</f>
        <v>2.3885325302302642</v>
      </c>
      <c r="C17" s="109">
        <f>C16/C14</f>
        <v>3.3121693121693125</v>
      </c>
      <c r="D17" s="98"/>
    </row>
    <row r="18" spans="1:11">
      <c r="A18" s="134" t="s">
        <v>112</v>
      </c>
      <c r="B18" s="132">
        <f>1/B17</f>
        <v>0.41866710515497813</v>
      </c>
      <c r="C18" s="133">
        <f>1/C17</f>
        <v>0.30191693290734822</v>
      </c>
      <c r="D18" s="115"/>
    </row>
    <row r="19" spans="1:11">
      <c r="A19" s="116" t="s">
        <v>113</v>
      </c>
      <c r="B19" s="117">
        <f>B17*B14</f>
        <v>1.000203981374685</v>
      </c>
      <c r="C19" s="118">
        <f t="shared" ref="C19" si="1">C17*C14</f>
        <v>8.0734126984126992E-2</v>
      </c>
      <c r="D19" s="119"/>
    </row>
    <row r="20" spans="1:11">
      <c r="A20" s="120"/>
      <c r="B20" s="120"/>
      <c r="C20" s="121"/>
      <c r="D20" s="119"/>
    </row>
    <row r="21" spans="1:11">
      <c r="A21" s="122" t="s">
        <v>114</v>
      </c>
      <c r="B21" s="123"/>
      <c r="C21" s="115"/>
      <c r="D21" s="98"/>
    </row>
    <row r="22" spans="1:11">
      <c r="A22" s="104" t="s">
        <v>115</v>
      </c>
      <c r="B22" s="124">
        <f>[1]Dairy!B97</f>
        <v>9.3715821862348196</v>
      </c>
      <c r="C22" s="115"/>
      <c r="D22" s="222" t="s">
        <v>52</v>
      </c>
      <c r="E22" s="223"/>
      <c r="F22" s="223"/>
      <c r="G22" s="223"/>
      <c r="H22" s="223"/>
      <c r="I22" s="223"/>
      <c r="J22" s="223"/>
      <c r="K22" s="223"/>
    </row>
    <row r="23" spans="1:11">
      <c r="A23" s="125" t="s">
        <v>116</v>
      </c>
      <c r="B23" s="124">
        <f>[1]Dairy!B98</f>
        <v>2.916666666666667</v>
      </c>
      <c r="C23" s="119"/>
      <c r="D23" s="222"/>
      <c r="E23" s="223"/>
      <c r="F23" s="223"/>
      <c r="G23" s="223"/>
      <c r="H23" s="223"/>
      <c r="I23" s="223"/>
      <c r="J23" s="223"/>
      <c r="K23" s="223"/>
    </row>
    <row r="24" spans="1:11">
      <c r="A24" s="101" t="s">
        <v>117</v>
      </c>
      <c r="B24" s="126">
        <f>'Feed Requ''s Data'!J58</f>
        <v>0.10880952380952381</v>
      </c>
      <c r="C24" s="119"/>
      <c r="F24">
        <v>1.58</v>
      </c>
    </row>
    <row r="25" spans="1:11">
      <c r="A25" s="101" t="s">
        <v>118</v>
      </c>
      <c r="B25" s="126"/>
      <c r="C25" s="98"/>
      <c r="E25" s="11" t="s">
        <v>48</v>
      </c>
      <c r="F25" s="12" t="s">
        <v>53</v>
      </c>
      <c r="G25" s="13" t="s">
        <v>54</v>
      </c>
    </row>
    <row r="26" spans="1:11">
      <c r="A26" s="125" t="s">
        <v>119</v>
      </c>
      <c r="B26" s="127">
        <f>[1]Dairy!B99</f>
        <v>2.1999999999999997</v>
      </c>
      <c r="C26" s="98"/>
      <c r="E26" s="14">
        <v>1</v>
      </c>
      <c r="F26" s="15">
        <v>0.73499999999999999</v>
      </c>
      <c r="G26" s="16" t="s">
        <v>54</v>
      </c>
    </row>
    <row r="27" spans="1:11">
      <c r="A27" s="101" t="s">
        <v>120</v>
      </c>
      <c r="B27" s="126">
        <f>'Feed Requ''s Data'!J59+(1.2*'Feed Requ''s Data'!J60)</f>
        <v>0.16014285714285714</v>
      </c>
      <c r="C27" s="98"/>
      <c r="E27" s="17">
        <f>E26/F26</f>
        <v>1.3605442176870748</v>
      </c>
      <c r="F27" s="18">
        <v>1</v>
      </c>
      <c r="G27" s="19" t="s">
        <v>54</v>
      </c>
    </row>
    <row r="28" spans="1:11" ht="16" thickBot="1">
      <c r="A28" s="128" t="s">
        <v>121</v>
      </c>
      <c r="B28" s="129">
        <f>B27/B23</f>
        <v>5.4906122448979584E-2</v>
      </c>
      <c r="C28" s="98"/>
    </row>
    <row r="29" spans="1:11" ht="16" thickTop="1">
      <c r="A29" s="114" t="s">
        <v>122</v>
      </c>
      <c r="B29" s="130">
        <f>(B24+B25+B28)/B22</f>
        <v>1.7469371020292866E-2</v>
      </c>
    </row>
    <row r="30" spans="1:11">
      <c r="A30" s="134" t="s">
        <v>123</v>
      </c>
      <c r="B30" s="135">
        <f>1/B29</f>
        <v>57.243045490211102</v>
      </c>
      <c r="C30" s="119"/>
      <c r="D30" s="222" t="s">
        <v>55</v>
      </c>
      <c r="E30" s="223"/>
      <c r="F30" s="223"/>
      <c r="G30" s="223"/>
      <c r="H30" s="223"/>
      <c r="I30" s="223"/>
      <c r="J30" s="223"/>
      <c r="K30" s="223"/>
    </row>
    <row r="31" spans="1:11">
      <c r="A31" s="116" t="s">
        <v>124</v>
      </c>
      <c r="B31" s="131">
        <f>B29*B22</f>
        <v>0.16371564625850341</v>
      </c>
      <c r="C31" s="119"/>
      <c r="D31" s="222"/>
      <c r="E31" s="223"/>
      <c r="F31" s="223"/>
      <c r="G31" s="223"/>
      <c r="H31" s="223"/>
      <c r="I31" s="223"/>
      <c r="J31" s="223"/>
      <c r="K31" s="223"/>
    </row>
    <row r="32" spans="1:11">
      <c r="F32">
        <v>7.73</v>
      </c>
    </row>
    <row r="33" spans="5:7">
      <c r="E33" s="11" t="s">
        <v>48</v>
      </c>
      <c r="F33" s="12" t="s">
        <v>56</v>
      </c>
      <c r="G33" s="13" t="s">
        <v>54</v>
      </c>
    </row>
    <row r="34" spans="5:7">
      <c r="E34" s="14">
        <v>1</v>
      </c>
      <c r="F34" s="15">
        <v>0.82</v>
      </c>
      <c r="G34" s="16" t="s">
        <v>54</v>
      </c>
    </row>
    <row r="35" spans="5:7">
      <c r="E35" s="17">
        <f>1/F34</f>
        <v>1.2195121951219512</v>
      </c>
      <c r="F35" s="18">
        <v>1</v>
      </c>
      <c r="G35" s="19"/>
    </row>
  </sheetData>
  <mergeCells count="2">
    <mergeCell ref="D22:K23"/>
    <mergeCell ref="D30:K31"/>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18" zoomScale="130" zoomScaleNormal="130" zoomScalePageLayoutView="130" workbookViewId="0">
      <selection activeCell="E52" sqref="E52"/>
    </sheetView>
  </sheetViews>
  <sheetFormatPr baseColWidth="10" defaultColWidth="8.83203125" defaultRowHeight="14" x14ac:dyDescent="0"/>
  <cols>
    <col min="1" max="1" width="22.5" style="140" customWidth="1"/>
    <col min="2" max="2" width="26.83203125" style="140" bestFit="1" customWidth="1"/>
    <col min="3" max="4" width="18.5" style="140" bestFit="1" customWidth="1"/>
    <col min="5" max="5" width="13.5" style="140" bestFit="1" customWidth="1"/>
    <col min="6" max="6" width="10.6640625" style="140" bestFit="1" customWidth="1"/>
    <col min="7" max="16384" width="8.83203125" style="140"/>
  </cols>
  <sheetData>
    <row r="1" spans="1:5" s="148" customFormat="1">
      <c r="A1" s="148" t="s">
        <v>194</v>
      </c>
    </row>
    <row r="2" spans="1:5" s="152" customFormat="1">
      <c r="A2" s="152" t="s">
        <v>193</v>
      </c>
    </row>
    <row r="3" spans="1:5" s="152" customFormat="1">
      <c r="A3" s="152" t="s">
        <v>192</v>
      </c>
      <c r="B3" s="224" t="s">
        <v>191</v>
      </c>
      <c r="C3" s="224"/>
      <c r="D3" s="224"/>
      <c r="E3" s="152" t="s">
        <v>190</v>
      </c>
    </row>
    <row r="4" spans="1:5">
      <c r="A4" s="152"/>
      <c r="B4" s="152" t="s">
        <v>171</v>
      </c>
      <c r="C4" s="152" t="s">
        <v>189</v>
      </c>
      <c r="D4" s="152" t="s">
        <v>188</v>
      </c>
      <c r="E4" s="152" t="s">
        <v>187</v>
      </c>
    </row>
    <row r="5" spans="1:5">
      <c r="A5" s="140" t="s">
        <v>186</v>
      </c>
      <c r="B5" s="140">
        <v>56</v>
      </c>
      <c r="C5" s="140">
        <v>8</v>
      </c>
      <c r="D5" s="140">
        <v>35</v>
      </c>
      <c r="E5" s="140" t="s">
        <v>185</v>
      </c>
    </row>
    <row r="6" spans="1:5">
      <c r="A6" s="140" t="s">
        <v>184</v>
      </c>
      <c r="B6" s="140">
        <v>74</v>
      </c>
      <c r="C6" s="140">
        <v>21</v>
      </c>
      <c r="D6" s="140">
        <v>2</v>
      </c>
      <c r="E6" s="140" t="s">
        <v>183</v>
      </c>
    </row>
    <row r="7" spans="1:5">
      <c r="A7" s="140" t="s">
        <v>182</v>
      </c>
      <c r="B7" s="140">
        <v>70</v>
      </c>
      <c r="C7" s="140">
        <v>27</v>
      </c>
      <c r="D7" s="140">
        <v>1</v>
      </c>
      <c r="E7" s="140" t="s">
        <v>181</v>
      </c>
    </row>
    <row r="8" spans="1:5">
      <c r="A8" s="140" t="s">
        <v>180</v>
      </c>
      <c r="B8" s="140">
        <v>75</v>
      </c>
      <c r="C8" s="140">
        <v>26</v>
      </c>
      <c r="D8" s="140">
        <v>0</v>
      </c>
      <c r="E8" s="140" t="s">
        <v>179</v>
      </c>
    </row>
    <row r="9" spans="1:5">
      <c r="A9" s="140" t="s">
        <v>178</v>
      </c>
      <c r="B9" s="140">
        <v>57</v>
      </c>
      <c r="C9" s="140">
        <v>43</v>
      </c>
      <c r="D9" s="140">
        <v>1</v>
      </c>
      <c r="E9" s="140" t="s">
        <v>177</v>
      </c>
    </row>
    <row r="13" spans="1:5">
      <c r="A13" s="148" t="s">
        <v>176</v>
      </c>
    </row>
    <row r="14" spans="1:5" s="152" customFormat="1">
      <c r="A14" s="152" t="s">
        <v>175</v>
      </c>
    </row>
    <row r="15" spans="1:5" s="152" customFormat="1">
      <c r="A15" s="152" t="s">
        <v>174</v>
      </c>
      <c r="B15" s="152" t="s">
        <v>173</v>
      </c>
      <c r="C15" s="152" t="s">
        <v>172</v>
      </c>
    </row>
    <row r="16" spans="1:5">
      <c r="A16" s="140" t="s">
        <v>171</v>
      </c>
      <c r="B16" s="140">
        <v>16</v>
      </c>
      <c r="C16" s="140">
        <v>384</v>
      </c>
    </row>
    <row r="17" spans="1:9">
      <c r="A17" s="151" t="s">
        <v>171</v>
      </c>
      <c r="B17" s="140">
        <v>12</v>
      </c>
      <c r="C17" s="140">
        <v>288</v>
      </c>
    </row>
    <row r="18" spans="1:9">
      <c r="A18" s="140" t="s">
        <v>171</v>
      </c>
      <c r="B18" s="140">
        <v>8</v>
      </c>
      <c r="C18" s="140">
        <v>192</v>
      </c>
    </row>
    <row r="19" spans="1:9">
      <c r="A19" s="151" t="s">
        <v>170</v>
      </c>
      <c r="B19" s="140">
        <v>12</v>
      </c>
      <c r="C19" s="140">
        <v>144</v>
      </c>
    </row>
    <row r="21" spans="1:9" ht="15">
      <c r="A21" s="148" t="s">
        <v>169</v>
      </c>
    </row>
    <row r="22" spans="1:9">
      <c r="A22" s="140" t="s">
        <v>168</v>
      </c>
    </row>
    <row r="23" spans="1:9">
      <c r="A23" s="140" t="s">
        <v>167</v>
      </c>
    </row>
    <row r="24" spans="1:9">
      <c r="A24" s="140" t="s">
        <v>166</v>
      </c>
    </row>
    <row r="27" spans="1:9">
      <c r="A27" s="225" t="s">
        <v>165</v>
      </c>
      <c r="B27" s="225"/>
      <c r="C27" s="225"/>
      <c r="D27" s="225"/>
      <c r="E27" s="225"/>
      <c r="F27" s="225"/>
      <c r="G27" s="225"/>
      <c r="H27" s="225"/>
      <c r="I27" s="225"/>
    </row>
    <row r="28" spans="1:9" s="148" customFormat="1">
      <c r="A28" s="147"/>
      <c r="B28" s="147"/>
      <c r="C28" s="147" t="s">
        <v>9</v>
      </c>
      <c r="D28" s="147" t="s">
        <v>9</v>
      </c>
      <c r="E28" s="147" t="s">
        <v>9</v>
      </c>
      <c r="F28" s="147" t="s">
        <v>9</v>
      </c>
      <c r="G28" s="147" t="s">
        <v>9</v>
      </c>
      <c r="H28" s="147"/>
      <c r="I28" s="147"/>
    </row>
    <row r="29" spans="1:9" s="148" customFormat="1">
      <c r="A29" s="147" t="s">
        <v>160</v>
      </c>
      <c r="B29" s="147"/>
      <c r="C29" s="147" t="s">
        <v>159</v>
      </c>
      <c r="D29" s="147" t="s">
        <v>158</v>
      </c>
      <c r="E29" s="147" t="s">
        <v>157</v>
      </c>
      <c r="F29" s="147" t="s">
        <v>156</v>
      </c>
      <c r="G29" s="147" t="s">
        <v>155</v>
      </c>
      <c r="H29" s="147"/>
      <c r="I29" s="147"/>
    </row>
    <row r="30" spans="1:9">
      <c r="A30" s="146" t="s">
        <v>154</v>
      </c>
      <c r="B30" s="146" t="s">
        <v>161</v>
      </c>
      <c r="C30" s="145">
        <v>3440</v>
      </c>
      <c r="D30" s="145">
        <v>14</v>
      </c>
      <c r="E30" s="145"/>
      <c r="F30" s="141">
        <f t="shared" ref="F30:F39" si="0">C30*D30</f>
        <v>48160</v>
      </c>
      <c r="G30" s="141" t="s">
        <v>153</v>
      </c>
      <c r="H30" s="141"/>
      <c r="I30" s="141"/>
    </row>
    <row r="31" spans="1:9">
      <c r="A31" s="146" t="s">
        <v>154</v>
      </c>
      <c r="B31" s="146" t="s">
        <v>146</v>
      </c>
      <c r="C31" s="145">
        <v>15799</v>
      </c>
      <c r="D31" s="145">
        <v>8</v>
      </c>
      <c r="E31" s="141"/>
      <c r="F31" s="141">
        <f t="shared" si="0"/>
        <v>126392</v>
      </c>
      <c r="G31" s="141" t="s">
        <v>153</v>
      </c>
      <c r="H31" s="141"/>
      <c r="I31" s="141"/>
    </row>
    <row r="32" spans="1:9">
      <c r="A32" s="146" t="s">
        <v>152</v>
      </c>
      <c r="B32" s="146" t="s">
        <v>161</v>
      </c>
      <c r="C32" s="145">
        <v>2713</v>
      </c>
      <c r="D32" s="145">
        <v>14</v>
      </c>
      <c r="E32" s="145"/>
      <c r="F32" s="141">
        <f t="shared" si="0"/>
        <v>37982</v>
      </c>
      <c r="G32" s="141" t="s">
        <v>151</v>
      </c>
      <c r="H32" s="141"/>
      <c r="I32" s="141"/>
    </row>
    <row r="33" spans="1:9">
      <c r="A33" s="146" t="s">
        <v>152</v>
      </c>
      <c r="B33" s="146" t="s">
        <v>146</v>
      </c>
      <c r="C33" s="145">
        <v>4612</v>
      </c>
      <c r="D33" s="145">
        <v>8</v>
      </c>
      <c r="E33" s="141"/>
      <c r="F33" s="141">
        <f t="shared" si="0"/>
        <v>36896</v>
      </c>
      <c r="G33" s="141" t="s">
        <v>151</v>
      </c>
      <c r="H33" s="141"/>
      <c r="I33" s="141"/>
    </row>
    <row r="34" spans="1:9">
      <c r="A34" s="146" t="s">
        <v>150</v>
      </c>
      <c r="B34" s="146" t="s">
        <v>161</v>
      </c>
      <c r="C34" s="141">
        <v>68</v>
      </c>
      <c r="D34" s="141">
        <f t="shared" ref="D34:D39" si="1">2.24*E34</f>
        <v>6.7200000000000006</v>
      </c>
      <c r="E34" s="141">
        <v>3</v>
      </c>
      <c r="F34" s="141">
        <f t="shared" si="0"/>
        <v>456.96000000000004</v>
      </c>
      <c r="G34" s="141" t="s">
        <v>148</v>
      </c>
      <c r="H34" s="141"/>
      <c r="I34" s="141"/>
    </row>
    <row r="35" spans="1:9">
      <c r="A35" s="146" t="s">
        <v>150</v>
      </c>
      <c r="B35" s="146" t="s">
        <v>146</v>
      </c>
      <c r="C35" s="141">
        <v>75</v>
      </c>
      <c r="D35" s="141">
        <f t="shared" si="1"/>
        <v>1.6800000000000002</v>
      </c>
      <c r="E35" s="141">
        <v>0.75</v>
      </c>
      <c r="F35" s="141">
        <f t="shared" si="0"/>
        <v>126.00000000000001</v>
      </c>
      <c r="G35" s="141" t="s">
        <v>148</v>
      </c>
      <c r="H35" s="141"/>
      <c r="I35" s="141"/>
    </row>
    <row r="36" spans="1:9">
      <c r="A36" s="146" t="s">
        <v>149</v>
      </c>
      <c r="B36" s="146" t="s">
        <v>161</v>
      </c>
      <c r="C36" s="145">
        <v>1635</v>
      </c>
      <c r="D36" s="141">
        <f t="shared" si="1"/>
        <v>6.7200000000000006</v>
      </c>
      <c r="E36" s="145">
        <v>3</v>
      </c>
      <c r="F36" s="141">
        <f t="shared" si="0"/>
        <v>10987.2</v>
      </c>
      <c r="G36" s="141" t="s">
        <v>148</v>
      </c>
      <c r="H36" s="141"/>
      <c r="I36" s="141"/>
    </row>
    <row r="37" spans="1:9">
      <c r="A37" s="146" t="s">
        <v>149</v>
      </c>
      <c r="B37" s="146" t="s">
        <v>146</v>
      </c>
      <c r="C37" s="145">
        <v>11603</v>
      </c>
      <c r="D37" s="141">
        <f t="shared" si="1"/>
        <v>1.6800000000000002</v>
      </c>
      <c r="E37" s="141">
        <v>0.75</v>
      </c>
      <c r="F37" s="141">
        <f t="shared" si="0"/>
        <v>19493.04</v>
      </c>
      <c r="G37" s="141" t="s">
        <v>148</v>
      </c>
      <c r="H37" s="141"/>
      <c r="I37" s="141"/>
    </row>
    <row r="38" spans="1:9">
      <c r="A38" s="146" t="s">
        <v>147</v>
      </c>
      <c r="B38" s="146" t="s">
        <v>161</v>
      </c>
      <c r="C38" s="141">
        <v>89</v>
      </c>
      <c r="D38" s="141">
        <f t="shared" si="1"/>
        <v>6.7200000000000006</v>
      </c>
      <c r="E38" s="141">
        <v>3</v>
      </c>
      <c r="F38" s="141">
        <f t="shared" si="0"/>
        <v>598.08000000000004</v>
      </c>
      <c r="G38" s="141" t="s">
        <v>145</v>
      </c>
      <c r="H38" s="141"/>
      <c r="I38" s="141"/>
    </row>
    <row r="39" spans="1:9">
      <c r="A39" s="146" t="s">
        <v>147</v>
      </c>
      <c r="B39" s="146" t="s">
        <v>146</v>
      </c>
      <c r="C39" s="141">
        <v>284</v>
      </c>
      <c r="D39" s="141">
        <f t="shared" si="1"/>
        <v>1.6800000000000002</v>
      </c>
      <c r="E39" s="141">
        <v>0.75</v>
      </c>
      <c r="F39" s="141">
        <f t="shared" si="0"/>
        <v>477.12000000000006</v>
      </c>
      <c r="G39" s="141" t="s">
        <v>145</v>
      </c>
      <c r="H39" s="141"/>
      <c r="I39" s="141"/>
    </row>
    <row r="40" spans="1:9">
      <c r="A40" s="144" t="s">
        <v>73</v>
      </c>
      <c r="B40" s="146"/>
      <c r="C40" s="145">
        <f>SUM(C30:C39)</f>
        <v>40318</v>
      </c>
      <c r="D40" s="145">
        <f>SUM(D30:D39)</f>
        <v>69.2</v>
      </c>
      <c r="E40" s="145"/>
      <c r="F40" s="145">
        <f>SUM(F30:F39)</f>
        <v>281568.40000000002</v>
      </c>
      <c r="G40" s="141"/>
      <c r="H40" s="141"/>
      <c r="I40" s="141"/>
    </row>
    <row r="41" spans="1:9">
      <c r="A41" s="144" t="s">
        <v>144</v>
      </c>
      <c r="B41" s="144"/>
      <c r="C41" s="141"/>
      <c r="D41" s="143">
        <f>SUMPRODUCT(C30:C39,D30:D39)/SUM(C30:C39)</f>
        <v>6.9836896671461881</v>
      </c>
      <c r="E41" s="141"/>
      <c r="F41" s="142">
        <f>F40/C40</f>
        <v>6.9836896671461881</v>
      </c>
      <c r="G41" s="141"/>
      <c r="H41" s="141"/>
      <c r="I41" s="141"/>
    </row>
    <row r="42" spans="1:9">
      <c r="D42" s="150"/>
      <c r="E42" s="150"/>
    </row>
    <row r="43" spans="1:9" ht="15">
      <c r="B43" s="140" t="s">
        <v>164</v>
      </c>
      <c r="C43" s="150">
        <f>AVERAGE(D30,D31)</f>
        <v>11</v>
      </c>
      <c r="D43" s="149" t="s">
        <v>162</v>
      </c>
    </row>
    <row r="44" spans="1:9" ht="15">
      <c r="B44" s="140" t="s">
        <v>163</v>
      </c>
      <c r="C44" s="150">
        <f>AVERAGE(D34,D35)</f>
        <v>4.2</v>
      </c>
      <c r="D44" s="149" t="s">
        <v>162</v>
      </c>
    </row>
    <row r="46" spans="1:9" s="148" customFormat="1">
      <c r="A46" s="147"/>
      <c r="B46" s="147"/>
      <c r="C46" s="147" t="s">
        <v>9</v>
      </c>
      <c r="D46" s="147" t="s">
        <v>9</v>
      </c>
      <c r="E46" s="147" t="s">
        <v>9</v>
      </c>
      <c r="F46" s="147" t="s">
        <v>9</v>
      </c>
      <c r="G46" s="147" t="s">
        <v>9</v>
      </c>
      <c r="H46" s="147"/>
      <c r="I46" s="147"/>
    </row>
    <row r="47" spans="1:9" s="148" customFormat="1">
      <c r="A47" s="147" t="s">
        <v>160</v>
      </c>
      <c r="B47" s="147"/>
      <c r="C47" s="147" t="s">
        <v>159</v>
      </c>
      <c r="D47" s="147" t="s">
        <v>158</v>
      </c>
      <c r="E47" s="147" t="s">
        <v>157</v>
      </c>
      <c r="F47" s="147" t="s">
        <v>156</v>
      </c>
      <c r="G47" s="147" t="s">
        <v>155</v>
      </c>
      <c r="H47" s="147"/>
      <c r="I47" s="147"/>
    </row>
    <row r="48" spans="1:9">
      <c r="A48" s="146" t="s">
        <v>154</v>
      </c>
      <c r="B48" s="146" t="s">
        <v>161</v>
      </c>
      <c r="C48" s="145">
        <v>3440</v>
      </c>
      <c r="D48" s="145">
        <v>14</v>
      </c>
      <c r="E48" s="145"/>
      <c r="F48" s="141">
        <f>C48*D48</f>
        <v>48160</v>
      </c>
      <c r="G48" s="141" t="s">
        <v>153</v>
      </c>
      <c r="H48" s="141"/>
      <c r="I48" s="141"/>
    </row>
    <row r="49" spans="1:9">
      <c r="A49" s="146" t="s">
        <v>152</v>
      </c>
      <c r="B49" s="146" t="s">
        <v>161</v>
      </c>
      <c r="C49" s="145">
        <v>2713</v>
      </c>
      <c r="D49" s="145">
        <v>14</v>
      </c>
      <c r="E49" s="145"/>
      <c r="F49" s="141">
        <f>C49*D49</f>
        <v>37982</v>
      </c>
      <c r="G49" s="141" t="s">
        <v>151</v>
      </c>
      <c r="H49" s="141"/>
      <c r="I49" s="141"/>
    </row>
    <row r="50" spans="1:9">
      <c r="A50" s="146" t="s">
        <v>150</v>
      </c>
      <c r="B50" s="146" t="s">
        <v>161</v>
      </c>
      <c r="C50" s="141">
        <v>68</v>
      </c>
      <c r="D50" s="141">
        <f>2.24*E50</f>
        <v>6.7200000000000006</v>
      </c>
      <c r="E50" s="141">
        <v>3</v>
      </c>
      <c r="F50" s="141">
        <f>C50*D50</f>
        <v>456.96000000000004</v>
      </c>
      <c r="G50" s="141" t="s">
        <v>148</v>
      </c>
      <c r="H50" s="141"/>
      <c r="I50" s="141"/>
    </row>
    <row r="51" spans="1:9">
      <c r="A51" s="146" t="s">
        <v>149</v>
      </c>
      <c r="B51" s="146" t="s">
        <v>161</v>
      </c>
      <c r="C51" s="145">
        <v>1635</v>
      </c>
      <c r="D51" s="141">
        <f>2.24*E51</f>
        <v>6.7200000000000006</v>
      </c>
      <c r="E51" s="145">
        <v>3</v>
      </c>
      <c r="F51" s="141">
        <f>C51*D51</f>
        <v>10987.2</v>
      </c>
      <c r="G51" s="141" t="s">
        <v>148</v>
      </c>
      <c r="H51" s="141"/>
      <c r="I51" s="141"/>
    </row>
    <row r="52" spans="1:9">
      <c r="A52" s="146" t="s">
        <v>147</v>
      </c>
      <c r="B52" s="146" t="s">
        <v>161</v>
      </c>
      <c r="C52" s="141">
        <v>89</v>
      </c>
      <c r="D52" s="141">
        <f>2.24*E52</f>
        <v>6.7200000000000006</v>
      </c>
      <c r="E52" s="141">
        <v>3</v>
      </c>
      <c r="F52" s="141">
        <f>C52*D52</f>
        <v>598.08000000000004</v>
      </c>
      <c r="G52" s="141" t="s">
        <v>145</v>
      </c>
      <c r="H52" s="141"/>
      <c r="I52" s="141"/>
    </row>
    <row r="53" spans="1:9">
      <c r="A53" s="144" t="s">
        <v>73</v>
      </c>
      <c r="B53" s="146"/>
      <c r="C53" s="145">
        <f>SUM(C48:C52)</f>
        <v>7945</v>
      </c>
      <c r="D53" s="145">
        <f>SUM(D48:D52)</f>
        <v>48.16</v>
      </c>
      <c r="E53" s="145"/>
      <c r="F53" s="145">
        <f>SUM(F48:F52)</f>
        <v>98184.24</v>
      </c>
      <c r="G53" s="141"/>
      <c r="H53" s="141"/>
      <c r="I53" s="141"/>
    </row>
    <row r="54" spans="1:9">
      <c r="A54" s="144" t="s">
        <v>144</v>
      </c>
      <c r="B54" s="144"/>
      <c r="C54" s="141"/>
      <c r="D54" s="143">
        <f>SUMPRODUCT(C48:C52,D48:D52)/SUM(C48:C52)</f>
        <v>12.357991189427313</v>
      </c>
      <c r="E54" s="141"/>
      <c r="F54" s="142">
        <f>F53/C53</f>
        <v>12.357991189427313</v>
      </c>
      <c r="G54" s="141"/>
      <c r="H54" s="141"/>
      <c r="I54" s="141"/>
    </row>
    <row r="56" spans="1:9">
      <c r="A56" s="147"/>
      <c r="B56" s="147"/>
      <c r="C56" s="147" t="s">
        <v>9</v>
      </c>
      <c r="D56" s="147" t="s">
        <v>9</v>
      </c>
      <c r="E56" s="147" t="s">
        <v>9</v>
      </c>
      <c r="F56" s="147" t="s">
        <v>9</v>
      </c>
      <c r="G56" s="147" t="s">
        <v>9</v>
      </c>
      <c r="H56" s="147"/>
      <c r="I56" s="147"/>
    </row>
    <row r="57" spans="1:9">
      <c r="A57" s="147" t="s">
        <v>160</v>
      </c>
      <c r="B57" s="147"/>
      <c r="C57" s="147" t="s">
        <v>159</v>
      </c>
      <c r="D57" s="147" t="s">
        <v>158</v>
      </c>
      <c r="E57" s="147" t="s">
        <v>157</v>
      </c>
      <c r="F57" s="147" t="s">
        <v>156</v>
      </c>
      <c r="G57" s="147" t="s">
        <v>155</v>
      </c>
      <c r="H57" s="147"/>
      <c r="I57" s="147"/>
    </row>
    <row r="58" spans="1:9">
      <c r="A58" s="146" t="s">
        <v>154</v>
      </c>
      <c r="B58" s="146" t="s">
        <v>146</v>
      </c>
      <c r="C58" s="145">
        <v>15799</v>
      </c>
      <c r="D58" s="145">
        <v>8</v>
      </c>
      <c r="E58" s="141"/>
      <c r="F58" s="141">
        <f>C58*D58</f>
        <v>126392</v>
      </c>
      <c r="G58" s="141" t="s">
        <v>153</v>
      </c>
      <c r="H58" s="141"/>
      <c r="I58" s="141"/>
    </row>
    <row r="59" spans="1:9">
      <c r="A59" s="146" t="s">
        <v>152</v>
      </c>
      <c r="B59" s="146" t="s">
        <v>146</v>
      </c>
      <c r="C59" s="145">
        <v>4612</v>
      </c>
      <c r="D59" s="145">
        <v>8</v>
      </c>
      <c r="E59" s="141"/>
      <c r="F59" s="141">
        <f>C59*D59</f>
        <v>36896</v>
      </c>
      <c r="G59" s="141" t="s">
        <v>151</v>
      </c>
      <c r="H59" s="141"/>
      <c r="I59" s="141"/>
    </row>
    <row r="60" spans="1:9">
      <c r="A60" s="146" t="s">
        <v>150</v>
      </c>
      <c r="B60" s="146" t="s">
        <v>146</v>
      </c>
      <c r="C60" s="141">
        <v>75</v>
      </c>
      <c r="D60" s="141">
        <f>2.24*E60</f>
        <v>1.6800000000000002</v>
      </c>
      <c r="E60" s="141">
        <v>0.75</v>
      </c>
      <c r="F60" s="141">
        <f>C60*D60</f>
        <v>126.00000000000001</v>
      </c>
      <c r="G60" s="141" t="s">
        <v>148</v>
      </c>
      <c r="H60" s="141"/>
      <c r="I60" s="141"/>
    </row>
    <row r="61" spans="1:9">
      <c r="A61" s="146" t="s">
        <v>149</v>
      </c>
      <c r="B61" s="146" t="s">
        <v>146</v>
      </c>
      <c r="C61" s="145">
        <v>11603</v>
      </c>
      <c r="D61" s="141">
        <f>2.24*E61</f>
        <v>1.6800000000000002</v>
      </c>
      <c r="E61" s="141">
        <v>0.75</v>
      </c>
      <c r="F61" s="141">
        <f>C61*D61</f>
        <v>19493.04</v>
      </c>
      <c r="G61" s="141" t="s">
        <v>148</v>
      </c>
      <c r="H61" s="141"/>
      <c r="I61" s="141"/>
    </row>
    <row r="62" spans="1:9">
      <c r="A62" s="146" t="s">
        <v>147</v>
      </c>
      <c r="B62" s="146" t="s">
        <v>146</v>
      </c>
      <c r="C62" s="141">
        <v>284</v>
      </c>
      <c r="D62" s="141">
        <f>2.24*E62</f>
        <v>1.6800000000000002</v>
      </c>
      <c r="E62" s="141">
        <v>0.75</v>
      </c>
      <c r="F62" s="141">
        <f>C62*D62</f>
        <v>477.12000000000006</v>
      </c>
      <c r="G62" s="141" t="s">
        <v>145</v>
      </c>
      <c r="H62" s="141"/>
      <c r="I62" s="141"/>
    </row>
    <row r="63" spans="1:9">
      <c r="A63" s="144" t="s">
        <v>73</v>
      </c>
      <c r="B63" s="146"/>
      <c r="C63" s="145">
        <f>SUM(C58:C62)</f>
        <v>32373</v>
      </c>
      <c r="D63" s="145">
        <f>SUM(D58:D62)</f>
        <v>21.04</v>
      </c>
      <c r="E63" s="145"/>
      <c r="F63" s="145">
        <f>SUM(F58:F62)</f>
        <v>183384.16</v>
      </c>
      <c r="G63" s="141"/>
      <c r="H63" s="141"/>
      <c r="I63" s="141"/>
    </row>
    <row r="64" spans="1:9">
      <c r="A64" s="144" t="s">
        <v>144</v>
      </c>
      <c r="B64" s="144"/>
      <c r="C64" s="141"/>
      <c r="D64" s="143">
        <f>SUMPRODUCT(C58:C62,D58:D62)/SUM(C58:C62)</f>
        <v>5.6647255428906806</v>
      </c>
      <c r="E64" s="141"/>
      <c r="F64" s="142">
        <f>F63/C63</f>
        <v>5.6647255428906806</v>
      </c>
      <c r="G64" s="141"/>
      <c r="H64" s="141"/>
      <c r="I64" s="141"/>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C23" sqref="C23"/>
    </sheetView>
  </sheetViews>
  <sheetFormatPr baseColWidth="10" defaultColWidth="8.83203125" defaultRowHeight="14" x14ac:dyDescent="0"/>
  <cols>
    <col min="1" max="1" width="26.1640625" style="140" customWidth="1"/>
    <col min="2" max="2" width="31.5" style="140" customWidth="1"/>
    <col min="3" max="3" width="12.33203125" style="140" bestFit="1" customWidth="1"/>
    <col min="4" max="16384" width="8.83203125" style="140"/>
  </cols>
  <sheetData>
    <row r="1" spans="1:507">
      <c r="A1" s="155" t="s">
        <v>219</v>
      </c>
    </row>
    <row r="2" spans="1:507">
      <c r="A2" s="155" t="s">
        <v>220</v>
      </c>
    </row>
    <row r="4" spans="1:507">
      <c r="A4" s="140" t="s">
        <v>221</v>
      </c>
      <c r="B4" s="140" t="s">
        <v>222</v>
      </c>
      <c r="C4" s="165">
        <v>26299</v>
      </c>
      <c r="D4" s="165">
        <v>26330</v>
      </c>
      <c r="E4" s="165">
        <v>26359</v>
      </c>
      <c r="F4" s="165">
        <v>26390</v>
      </c>
      <c r="G4" s="165">
        <v>26420</v>
      </c>
      <c r="H4" s="165">
        <v>26451</v>
      </c>
      <c r="I4" s="165">
        <v>26481</v>
      </c>
      <c r="J4" s="165">
        <v>26512</v>
      </c>
      <c r="K4" s="165">
        <v>26543</v>
      </c>
      <c r="L4" s="165">
        <v>26573</v>
      </c>
      <c r="M4" s="165">
        <v>26604</v>
      </c>
      <c r="N4" s="165">
        <v>26634</v>
      </c>
      <c r="O4" s="165">
        <v>26665</v>
      </c>
      <c r="P4" s="165">
        <v>26696</v>
      </c>
      <c r="Q4" s="165">
        <v>26724</v>
      </c>
      <c r="R4" s="165">
        <v>26755</v>
      </c>
      <c r="S4" s="165">
        <v>26785</v>
      </c>
      <c r="T4" s="165">
        <v>26816</v>
      </c>
      <c r="U4" s="165">
        <v>26846</v>
      </c>
      <c r="V4" s="165">
        <v>26877</v>
      </c>
      <c r="W4" s="165">
        <v>26908</v>
      </c>
      <c r="X4" s="165">
        <v>26938</v>
      </c>
      <c r="Y4" s="165">
        <v>26969</v>
      </c>
      <c r="Z4" s="165">
        <v>26999</v>
      </c>
      <c r="AA4" s="165">
        <v>27030</v>
      </c>
      <c r="AB4" s="165">
        <v>27061</v>
      </c>
      <c r="AC4" s="165">
        <v>27089</v>
      </c>
      <c r="AD4" s="165">
        <v>27120</v>
      </c>
      <c r="AE4" s="165">
        <v>27150</v>
      </c>
      <c r="AF4" s="165">
        <v>27181</v>
      </c>
      <c r="AG4" s="165">
        <v>27211</v>
      </c>
      <c r="AH4" s="165">
        <v>27242</v>
      </c>
      <c r="AI4" s="165">
        <v>27273</v>
      </c>
      <c r="AJ4" s="165">
        <v>27303</v>
      </c>
      <c r="AK4" s="165">
        <v>27334</v>
      </c>
      <c r="AL4" s="165">
        <v>27364</v>
      </c>
      <c r="AM4" s="165">
        <v>27395</v>
      </c>
      <c r="AN4" s="165">
        <v>27426</v>
      </c>
      <c r="AO4" s="165">
        <v>27454</v>
      </c>
      <c r="AP4" s="165">
        <v>27485</v>
      </c>
      <c r="AQ4" s="165">
        <v>27515</v>
      </c>
      <c r="AR4" s="165">
        <v>27546</v>
      </c>
      <c r="AS4" s="165">
        <v>27576</v>
      </c>
      <c r="AT4" s="165">
        <v>27607</v>
      </c>
      <c r="AU4" s="165">
        <v>27638</v>
      </c>
      <c r="AV4" s="165">
        <v>27668</v>
      </c>
      <c r="AW4" s="165">
        <v>27699</v>
      </c>
      <c r="AX4" s="165">
        <v>27729</v>
      </c>
      <c r="AY4" s="165">
        <v>27760</v>
      </c>
      <c r="AZ4" s="165">
        <v>27791</v>
      </c>
      <c r="BA4" s="165">
        <v>27820</v>
      </c>
      <c r="BB4" s="165">
        <v>27851</v>
      </c>
      <c r="BC4" s="165">
        <v>27881</v>
      </c>
      <c r="BD4" s="165">
        <v>27912</v>
      </c>
      <c r="BE4" s="165">
        <v>27942</v>
      </c>
      <c r="BF4" s="165">
        <v>27973</v>
      </c>
      <c r="BG4" s="165">
        <v>28004</v>
      </c>
      <c r="BH4" s="165">
        <v>28034</v>
      </c>
      <c r="BI4" s="165">
        <v>28065</v>
      </c>
      <c r="BJ4" s="165">
        <v>28095</v>
      </c>
      <c r="BK4" s="165">
        <v>28126</v>
      </c>
      <c r="BL4" s="165">
        <v>28157</v>
      </c>
      <c r="BM4" s="165">
        <v>28185</v>
      </c>
      <c r="BN4" s="165">
        <v>28216</v>
      </c>
      <c r="BO4" s="165">
        <v>28246</v>
      </c>
      <c r="BP4" s="165">
        <v>28277</v>
      </c>
      <c r="BQ4" s="165">
        <v>28307</v>
      </c>
      <c r="BR4" s="165">
        <v>28338</v>
      </c>
      <c r="BS4" s="165">
        <v>28369</v>
      </c>
      <c r="BT4" s="165">
        <v>28399</v>
      </c>
      <c r="BU4" s="165">
        <v>28430</v>
      </c>
      <c r="BV4" s="165">
        <v>28460</v>
      </c>
      <c r="BW4" s="165">
        <v>28491</v>
      </c>
      <c r="BX4" s="165">
        <v>28522</v>
      </c>
      <c r="BY4" s="165">
        <v>28550</v>
      </c>
      <c r="BZ4" s="165">
        <v>28581</v>
      </c>
      <c r="CA4" s="165">
        <v>28611</v>
      </c>
      <c r="CB4" s="165">
        <v>28642</v>
      </c>
      <c r="CC4" s="165">
        <v>28672</v>
      </c>
      <c r="CD4" s="165">
        <v>28703</v>
      </c>
      <c r="CE4" s="165">
        <v>28734</v>
      </c>
      <c r="CF4" s="165">
        <v>28764</v>
      </c>
      <c r="CG4" s="165">
        <v>28795</v>
      </c>
      <c r="CH4" s="165">
        <v>28825</v>
      </c>
      <c r="CI4" s="165">
        <v>28856</v>
      </c>
      <c r="CJ4" s="165">
        <v>28887</v>
      </c>
      <c r="CK4" s="165">
        <v>28915</v>
      </c>
      <c r="CL4" s="165">
        <v>28946</v>
      </c>
      <c r="CM4" s="165">
        <v>28976</v>
      </c>
      <c r="CN4" s="165">
        <v>29007</v>
      </c>
      <c r="CO4" s="165">
        <v>29037</v>
      </c>
      <c r="CP4" s="165">
        <v>29068</v>
      </c>
      <c r="CQ4" s="165">
        <v>29099</v>
      </c>
      <c r="CR4" s="165">
        <v>29129</v>
      </c>
      <c r="CS4" s="165">
        <v>29160</v>
      </c>
      <c r="CT4" s="165">
        <v>29190</v>
      </c>
      <c r="CU4" s="165">
        <v>29221</v>
      </c>
      <c r="CV4" s="165">
        <v>29252</v>
      </c>
      <c r="CW4" s="165">
        <v>29281</v>
      </c>
      <c r="CX4" s="165">
        <v>29312</v>
      </c>
      <c r="CY4" s="165">
        <v>29342</v>
      </c>
      <c r="CZ4" s="165">
        <v>29373</v>
      </c>
      <c r="DA4" s="165">
        <v>29403</v>
      </c>
      <c r="DB4" s="165">
        <v>29434</v>
      </c>
      <c r="DC4" s="165">
        <v>29465</v>
      </c>
      <c r="DD4" s="165">
        <v>29495</v>
      </c>
      <c r="DE4" s="165">
        <v>29526</v>
      </c>
      <c r="DF4" s="165">
        <v>29556</v>
      </c>
      <c r="DG4" s="165">
        <v>29587</v>
      </c>
      <c r="DH4" s="165">
        <v>29618</v>
      </c>
      <c r="DI4" s="165">
        <v>29646</v>
      </c>
      <c r="DJ4" s="165">
        <v>29677</v>
      </c>
      <c r="DK4" s="165">
        <v>29707</v>
      </c>
      <c r="DL4" s="165">
        <v>29738</v>
      </c>
      <c r="DM4" s="165">
        <v>29768</v>
      </c>
      <c r="DN4" s="165">
        <v>29799</v>
      </c>
      <c r="DO4" s="165">
        <v>29830</v>
      </c>
      <c r="DP4" s="165">
        <v>29860</v>
      </c>
      <c r="DQ4" s="165">
        <v>29891</v>
      </c>
      <c r="DR4" s="165">
        <v>29921</v>
      </c>
      <c r="DS4" s="165">
        <v>29952</v>
      </c>
      <c r="DT4" s="165">
        <v>29983</v>
      </c>
      <c r="DU4" s="165">
        <v>30011</v>
      </c>
      <c r="DV4" s="165">
        <v>30042</v>
      </c>
      <c r="DW4" s="165">
        <v>30072</v>
      </c>
      <c r="DX4" s="165">
        <v>30103</v>
      </c>
      <c r="DY4" s="165">
        <v>30133</v>
      </c>
      <c r="DZ4" s="165">
        <v>30164</v>
      </c>
      <c r="EA4" s="165">
        <v>30195</v>
      </c>
      <c r="EB4" s="165">
        <v>30225</v>
      </c>
      <c r="EC4" s="165">
        <v>30256</v>
      </c>
      <c r="ED4" s="165">
        <v>30286</v>
      </c>
      <c r="EE4" s="165">
        <v>30317</v>
      </c>
      <c r="EF4" s="165">
        <v>30348</v>
      </c>
      <c r="EG4" s="165">
        <v>30376</v>
      </c>
      <c r="EH4" s="165">
        <v>30407</v>
      </c>
      <c r="EI4" s="165">
        <v>30437</v>
      </c>
      <c r="EJ4" s="165">
        <v>30468</v>
      </c>
      <c r="EK4" s="165">
        <v>30498</v>
      </c>
      <c r="EL4" s="165">
        <v>30529</v>
      </c>
      <c r="EM4" s="165">
        <v>30560</v>
      </c>
      <c r="EN4" s="165">
        <v>30590</v>
      </c>
      <c r="EO4" s="165">
        <v>30621</v>
      </c>
      <c r="EP4" s="165">
        <v>30651</v>
      </c>
      <c r="EQ4" s="165">
        <v>30682</v>
      </c>
      <c r="ER4" s="165">
        <v>30713</v>
      </c>
      <c r="ES4" s="165">
        <v>30742</v>
      </c>
      <c r="ET4" s="165">
        <v>30773</v>
      </c>
      <c r="EU4" s="165">
        <v>30803</v>
      </c>
      <c r="EV4" s="165">
        <v>30834</v>
      </c>
      <c r="EW4" s="165">
        <v>30864</v>
      </c>
      <c r="EX4" s="165">
        <v>30895</v>
      </c>
      <c r="EY4" s="165">
        <v>30926</v>
      </c>
      <c r="EZ4" s="165">
        <v>30956</v>
      </c>
      <c r="FA4" s="165">
        <v>30987</v>
      </c>
      <c r="FB4" s="165">
        <v>31017</v>
      </c>
      <c r="FC4" s="165">
        <v>31048</v>
      </c>
      <c r="FD4" s="165">
        <v>31079</v>
      </c>
      <c r="FE4" s="165">
        <v>31107</v>
      </c>
      <c r="FF4" s="165">
        <v>31138</v>
      </c>
      <c r="FG4" s="165">
        <v>31168</v>
      </c>
      <c r="FH4" s="165">
        <v>31199</v>
      </c>
      <c r="FI4" s="165">
        <v>31229</v>
      </c>
      <c r="FJ4" s="165">
        <v>31260</v>
      </c>
      <c r="FK4" s="165">
        <v>31291</v>
      </c>
      <c r="FL4" s="165">
        <v>31321</v>
      </c>
      <c r="FM4" s="165">
        <v>31352</v>
      </c>
      <c r="FN4" s="165">
        <v>31382</v>
      </c>
      <c r="FO4" s="165">
        <v>31413</v>
      </c>
      <c r="FP4" s="165">
        <v>31444</v>
      </c>
      <c r="FQ4" s="165">
        <v>31472</v>
      </c>
      <c r="FR4" s="165">
        <v>31503</v>
      </c>
      <c r="FS4" s="165">
        <v>31533</v>
      </c>
      <c r="FT4" s="165">
        <v>31564</v>
      </c>
      <c r="FU4" s="165">
        <v>31594</v>
      </c>
      <c r="FV4" s="165">
        <v>31625</v>
      </c>
      <c r="FW4" s="165">
        <v>31656</v>
      </c>
      <c r="FX4" s="165">
        <v>31686</v>
      </c>
      <c r="FY4" s="165">
        <v>31717</v>
      </c>
      <c r="FZ4" s="165">
        <v>31747</v>
      </c>
      <c r="GA4" s="165">
        <v>31778</v>
      </c>
      <c r="GB4" s="165">
        <v>31809</v>
      </c>
      <c r="GC4" s="165">
        <v>31837</v>
      </c>
      <c r="GD4" s="165">
        <v>31868</v>
      </c>
      <c r="GE4" s="165">
        <v>31898</v>
      </c>
      <c r="GF4" s="165">
        <v>31929</v>
      </c>
      <c r="GG4" s="165">
        <v>31959</v>
      </c>
      <c r="GH4" s="165">
        <v>31990</v>
      </c>
      <c r="GI4" s="165">
        <v>32021</v>
      </c>
      <c r="GJ4" s="165">
        <v>32051</v>
      </c>
      <c r="GK4" s="165">
        <v>32082</v>
      </c>
      <c r="GL4" s="165">
        <v>32112</v>
      </c>
      <c r="GM4" s="165">
        <v>32143</v>
      </c>
      <c r="GN4" s="165">
        <v>32174</v>
      </c>
      <c r="GO4" s="165">
        <v>32203</v>
      </c>
      <c r="GP4" s="165">
        <v>32234</v>
      </c>
      <c r="GQ4" s="165">
        <v>32264</v>
      </c>
      <c r="GR4" s="165">
        <v>32295</v>
      </c>
      <c r="GS4" s="165">
        <v>32325</v>
      </c>
      <c r="GT4" s="165">
        <v>32356</v>
      </c>
      <c r="GU4" s="165">
        <v>32387</v>
      </c>
      <c r="GV4" s="165">
        <v>32417</v>
      </c>
      <c r="GW4" s="165">
        <v>32448</v>
      </c>
      <c r="GX4" s="165">
        <v>32478</v>
      </c>
      <c r="GY4" s="165">
        <v>32509</v>
      </c>
      <c r="GZ4" s="165">
        <v>32540</v>
      </c>
      <c r="HA4" s="165">
        <v>32568</v>
      </c>
      <c r="HB4" s="165">
        <v>32599</v>
      </c>
      <c r="HC4" s="165">
        <v>32629</v>
      </c>
      <c r="HD4" s="165">
        <v>32660</v>
      </c>
      <c r="HE4" s="165">
        <v>32690</v>
      </c>
      <c r="HF4" s="165">
        <v>32721</v>
      </c>
      <c r="HG4" s="165">
        <v>32752</v>
      </c>
      <c r="HH4" s="165">
        <v>32782</v>
      </c>
      <c r="HI4" s="165">
        <v>32813</v>
      </c>
      <c r="HJ4" s="165">
        <v>32843</v>
      </c>
      <c r="HK4" s="165">
        <v>32874</v>
      </c>
      <c r="HL4" s="165">
        <v>32905</v>
      </c>
      <c r="HM4" s="165">
        <v>32933</v>
      </c>
      <c r="HN4" s="165">
        <v>32964</v>
      </c>
      <c r="HO4" s="165">
        <v>32994</v>
      </c>
      <c r="HP4" s="165">
        <v>33025</v>
      </c>
      <c r="HQ4" s="165">
        <v>33055</v>
      </c>
      <c r="HR4" s="165">
        <v>33086</v>
      </c>
      <c r="HS4" s="165">
        <v>33117</v>
      </c>
      <c r="HT4" s="165">
        <v>33147</v>
      </c>
      <c r="HU4" s="165">
        <v>33178</v>
      </c>
      <c r="HV4" s="165">
        <v>33208</v>
      </c>
      <c r="HW4" s="165">
        <v>33239</v>
      </c>
      <c r="HX4" s="165">
        <v>33270</v>
      </c>
      <c r="HY4" s="165">
        <v>33298</v>
      </c>
      <c r="HZ4" s="165">
        <v>33329</v>
      </c>
      <c r="IA4" s="165">
        <v>33359</v>
      </c>
      <c r="IB4" s="165">
        <v>33390</v>
      </c>
      <c r="IC4" s="165">
        <v>33420</v>
      </c>
      <c r="ID4" s="165">
        <v>33451</v>
      </c>
      <c r="IE4" s="165">
        <v>33482</v>
      </c>
      <c r="IF4" s="165">
        <v>33512</v>
      </c>
      <c r="IG4" s="165">
        <v>33543</v>
      </c>
      <c r="IH4" s="165">
        <v>33573</v>
      </c>
      <c r="II4" s="165">
        <v>33604</v>
      </c>
      <c r="IJ4" s="165">
        <v>33635</v>
      </c>
      <c r="IK4" s="165">
        <v>33664</v>
      </c>
      <c r="IL4" s="165">
        <v>33695</v>
      </c>
      <c r="IM4" s="165">
        <v>33725</v>
      </c>
      <c r="IN4" s="165">
        <v>33756</v>
      </c>
      <c r="IO4" s="165">
        <v>33786</v>
      </c>
      <c r="IP4" s="165">
        <v>33817</v>
      </c>
      <c r="IQ4" s="165">
        <v>33848</v>
      </c>
      <c r="IR4" s="165">
        <v>33878</v>
      </c>
      <c r="IS4" s="165">
        <v>33909</v>
      </c>
      <c r="IT4" s="165">
        <v>33939</v>
      </c>
      <c r="IU4" s="165">
        <v>33970</v>
      </c>
      <c r="IV4" s="165">
        <v>34001</v>
      </c>
      <c r="IW4" s="165">
        <v>34029</v>
      </c>
      <c r="IX4" s="165">
        <v>34060</v>
      </c>
      <c r="IY4" s="165">
        <v>34090</v>
      </c>
      <c r="IZ4" s="165">
        <v>34121</v>
      </c>
      <c r="JA4" s="165">
        <v>34151</v>
      </c>
      <c r="JB4" s="165">
        <v>34182</v>
      </c>
      <c r="JC4" s="165">
        <v>34213</v>
      </c>
      <c r="JD4" s="165">
        <v>34243</v>
      </c>
      <c r="JE4" s="165">
        <v>34274</v>
      </c>
      <c r="JF4" s="165">
        <v>34304</v>
      </c>
      <c r="JG4" s="165">
        <v>34335</v>
      </c>
      <c r="JH4" s="165">
        <v>34366</v>
      </c>
      <c r="JI4" s="165">
        <v>34394</v>
      </c>
      <c r="JJ4" s="165">
        <v>34425</v>
      </c>
      <c r="JK4" s="165">
        <v>34455</v>
      </c>
      <c r="JL4" s="165">
        <v>34486</v>
      </c>
      <c r="JM4" s="165">
        <v>34516</v>
      </c>
      <c r="JN4" s="165">
        <v>34547</v>
      </c>
      <c r="JO4" s="165">
        <v>34578</v>
      </c>
      <c r="JP4" s="165">
        <v>34608</v>
      </c>
      <c r="JQ4" s="165">
        <v>34639</v>
      </c>
      <c r="JR4" s="165">
        <v>34669</v>
      </c>
      <c r="JS4" s="165">
        <v>34700</v>
      </c>
      <c r="JT4" s="165">
        <v>34731</v>
      </c>
      <c r="JU4" s="165">
        <v>34759</v>
      </c>
      <c r="JV4" s="165">
        <v>34790</v>
      </c>
      <c r="JW4" s="165">
        <v>34820</v>
      </c>
      <c r="JX4" s="165">
        <v>34851</v>
      </c>
      <c r="JY4" s="165">
        <v>34881</v>
      </c>
      <c r="JZ4" s="165">
        <v>34912</v>
      </c>
      <c r="KA4" s="165">
        <v>34943</v>
      </c>
      <c r="KB4" s="165">
        <v>34973</v>
      </c>
      <c r="KC4" s="165">
        <v>35004</v>
      </c>
      <c r="KD4" s="165">
        <v>35034</v>
      </c>
      <c r="KE4" s="165">
        <v>35065</v>
      </c>
      <c r="KF4" s="165">
        <v>35096</v>
      </c>
      <c r="KG4" s="165">
        <v>35125</v>
      </c>
      <c r="KH4" s="165">
        <v>35156</v>
      </c>
      <c r="KI4" s="165">
        <v>35186</v>
      </c>
      <c r="KJ4" s="165">
        <v>35217</v>
      </c>
      <c r="KK4" s="165">
        <v>35247</v>
      </c>
      <c r="KL4" s="165">
        <v>35278</v>
      </c>
      <c r="KM4" s="165">
        <v>35309</v>
      </c>
      <c r="KN4" s="165">
        <v>35339</v>
      </c>
      <c r="KO4" s="165">
        <v>35370</v>
      </c>
      <c r="KP4" s="165">
        <v>35400</v>
      </c>
      <c r="KQ4" s="165">
        <v>35431</v>
      </c>
      <c r="KR4" s="165">
        <v>35462</v>
      </c>
      <c r="KS4" s="165">
        <v>35490</v>
      </c>
      <c r="KT4" s="165">
        <v>35521</v>
      </c>
      <c r="KU4" s="165">
        <v>35551</v>
      </c>
      <c r="KV4" s="165">
        <v>35582</v>
      </c>
      <c r="KW4" s="165">
        <v>35612</v>
      </c>
      <c r="KX4" s="165">
        <v>35643</v>
      </c>
      <c r="KY4" s="165">
        <v>35674</v>
      </c>
      <c r="KZ4" s="165">
        <v>35704</v>
      </c>
      <c r="LA4" s="165">
        <v>35735</v>
      </c>
      <c r="LB4" s="165">
        <v>35765</v>
      </c>
      <c r="LC4" s="165">
        <v>35796</v>
      </c>
      <c r="LD4" s="165">
        <v>35827</v>
      </c>
      <c r="LE4" s="165">
        <v>35855</v>
      </c>
      <c r="LF4" s="165">
        <v>35886</v>
      </c>
      <c r="LG4" s="165">
        <v>35916</v>
      </c>
      <c r="LH4" s="165">
        <v>35947</v>
      </c>
      <c r="LI4" s="165">
        <v>35977</v>
      </c>
      <c r="LJ4" s="165">
        <v>36008</v>
      </c>
      <c r="LK4" s="165">
        <v>36039</v>
      </c>
      <c r="LL4" s="165">
        <v>36069</v>
      </c>
      <c r="LM4" s="165">
        <v>36100</v>
      </c>
      <c r="LN4" s="165">
        <v>36130</v>
      </c>
      <c r="LO4" s="165">
        <v>36161</v>
      </c>
      <c r="LP4" s="165">
        <v>36192</v>
      </c>
      <c r="LQ4" s="165">
        <v>36220</v>
      </c>
      <c r="LR4" s="165">
        <v>36251</v>
      </c>
      <c r="LS4" s="165">
        <v>36281</v>
      </c>
      <c r="LT4" s="165">
        <v>36312</v>
      </c>
      <c r="LU4" s="165">
        <v>36342</v>
      </c>
      <c r="LV4" s="165">
        <v>36373</v>
      </c>
      <c r="LW4" s="165">
        <v>36404</v>
      </c>
      <c r="LX4" s="165">
        <v>36434</v>
      </c>
      <c r="LY4" s="165">
        <v>36465</v>
      </c>
      <c r="LZ4" s="165">
        <v>36495</v>
      </c>
      <c r="MA4" s="165">
        <v>36526</v>
      </c>
      <c r="MB4" s="165">
        <v>36557</v>
      </c>
      <c r="MC4" s="165">
        <v>36586</v>
      </c>
      <c r="MD4" s="165">
        <v>36617</v>
      </c>
      <c r="ME4" s="165">
        <v>36647</v>
      </c>
      <c r="MF4" s="165">
        <v>36678</v>
      </c>
      <c r="MG4" s="165">
        <v>36708</v>
      </c>
      <c r="MH4" s="165">
        <v>36739</v>
      </c>
      <c r="MI4" s="165">
        <v>36770</v>
      </c>
      <c r="MJ4" s="165">
        <v>36800</v>
      </c>
      <c r="MK4" s="165">
        <v>36831</v>
      </c>
      <c r="ML4" s="165">
        <v>36861</v>
      </c>
      <c r="MM4" s="165">
        <v>36892</v>
      </c>
      <c r="MN4" s="165">
        <v>36923</v>
      </c>
      <c r="MO4" s="165">
        <v>36951</v>
      </c>
      <c r="MP4" s="165">
        <v>36982</v>
      </c>
      <c r="MQ4" s="165">
        <v>37012</v>
      </c>
      <c r="MR4" s="165">
        <v>37043</v>
      </c>
      <c r="MS4" s="165">
        <v>37073</v>
      </c>
      <c r="MT4" s="165">
        <v>37104</v>
      </c>
      <c r="MU4" s="165">
        <v>37135</v>
      </c>
      <c r="MV4" s="165">
        <v>37165</v>
      </c>
      <c r="MW4" s="165">
        <v>37196</v>
      </c>
      <c r="MX4" s="165">
        <v>37226</v>
      </c>
      <c r="MY4" s="165">
        <v>37257</v>
      </c>
      <c r="MZ4" s="165">
        <v>37288</v>
      </c>
      <c r="NA4" s="165">
        <v>37316</v>
      </c>
      <c r="NB4" s="165">
        <v>37347</v>
      </c>
      <c r="NC4" s="165">
        <v>37377</v>
      </c>
      <c r="ND4" s="165">
        <v>37408</v>
      </c>
      <c r="NE4" s="165">
        <v>37438</v>
      </c>
      <c r="NF4" s="165">
        <v>37469</v>
      </c>
      <c r="NG4" s="165">
        <v>37500</v>
      </c>
      <c r="NH4" s="165">
        <v>37530</v>
      </c>
      <c r="NI4" s="165">
        <v>37561</v>
      </c>
      <c r="NJ4" s="165">
        <v>37591</v>
      </c>
      <c r="NK4" s="165">
        <v>37622</v>
      </c>
      <c r="NL4" s="165">
        <v>37653</v>
      </c>
      <c r="NM4" s="165">
        <v>37681</v>
      </c>
      <c r="NN4" s="165">
        <v>37712</v>
      </c>
      <c r="NO4" s="165">
        <v>37742</v>
      </c>
      <c r="NP4" s="165">
        <v>37773</v>
      </c>
      <c r="NQ4" s="165">
        <v>37803</v>
      </c>
      <c r="NR4" s="165">
        <v>37834</v>
      </c>
      <c r="NS4" s="165">
        <v>37865</v>
      </c>
      <c r="NT4" s="165">
        <v>37895</v>
      </c>
      <c r="NU4" s="165">
        <v>37926</v>
      </c>
      <c r="NV4" s="165">
        <v>37956</v>
      </c>
      <c r="NW4" s="165">
        <v>37987</v>
      </c>
      <c r="NX4" s="165">
        <v>38018</v>
      </c>
      <c r="NY4" s="165">
        <v>38047</v>
      </c>
      <c r="NZ4" s="165">
        <v>38078</v>
      </c>
      <c r="OA4" s="165">
        <v>38108</v>
      </c>
      <c r="OB4" s="165">
        <v>38139</v>
      </c>
      <c r="OC4" s="165">
        <v>38169</v>
      </c>
      <c r="OD4" s="165">
        <v>38200</v>
      </c>
      <c r="OE4" s="165">
        <v>38231</v>
      </c>
      <c r="OF4" s="165">
        <v>38261</v>
      </c>
      <c r="OG4" s="165">
        <v>38292</v>
      </c>
      <c r="OH4" s="165">
        <v>38322</v>
      </c>
      <c r="OI4" s="165">
        <v>38353</v>
      </c>
      <c r="OJ4" s="165">
        <v>38384</v>
      </c>
      <c r="OK4" s="165">
        <v>38412</v>
      </c>
      <c r="OL4" s="165">
        <v>38443</v>
      </c>
      <c r="OM4" s="165">
        <v>38473</v>
      </c>
      <c r="ON4" s="165">
        <v>38504</v>
      </c>
      <c r="OO4" s="165">
        <v>38534</v>
      </c>
      <c r="OP4" s="165">
        <v>38565</v>
      </c>
      <c r="OQ4" s="165">
        <v>38596</v>
      </c>
      <c r="OR4" s="165">
        <v>38626</v>
      </c>
      <c r="OS4" s="165">
        <v>38657</v>
      </c>
      <c r="OT4" s="165">
        <v>38687</v>
      </c>
      <c r="OU4" s="165">
        <v>38718</v>
      </c>
      <c r="OV4" s="165">
        <v>38749</v>
      </c>
      <c r="OW4" s="165">
        <v>38777</v>
      </c>
      <c r="OX4" s="165">
        <v>38808</v>
      </c>
      <c r="OY4" s="165">
        <v>38838</v>
      </c>
      <c r="OZ4" s="165">
        <v>38869</v>
      </c>
      <c r="PA4" s="165">
        <v>38899</v>
      </c>
      <c r="PB4" s="165">
        <v>38930</v>
      </c>
      <c r="PC4" s="165">
        <v>38961</v>
      </c>
      <c r="PD4" s="165">
        <v>38991</v>
      </c>
      <c r="PE4" s="165">
        <v>39022</v>
      </c>
      <c r="PF4" s="165">
        <v>39052</v>
      </c>
      <c r="PG4" s="165">
        <v>39083</v>
      </c>
      <c r="PH4" s="165">
        <v>39114</v>
      </c>
      <c r="PI4" s="165">
        <v>39142</v>
      </c>
      <c r="PJ4" s="165">
        <v>39173</v>
      </c>
      <c r="PK4" s="165">
        <v>39203</v>
      </c>
      <c r="PL4" s="165">
        <v>39234</v>
      </c>
      <c r="PM4" s="165">
        <v>39264</v>
      </c>
      <c r="PN4" s="165">
        <v>39295</v>
      </c>
      <c r="PO4" s="165">
        <v>39326</v>
      </c>
      <c r="PP4" s="165">
        <v>39356</v>
      </c>
      <c r="PQ4" s="165">
        <v>39387</v>
      </c>
      <c r="PR4" s="165">
        <v>39417</v>
      </c>
      <c r="PS4" s="165">
        <v>39448</v>
      </c>
      <c r="PT4" s="165">
        <v>39479</v>
      </c>
      <c r="PU4" s="165">
        <v>39508</v>
      </c>
      <c r="PV4" s="165">
        <v>39539</v>
      </c>
      <c r="PW4" s="165">
        <v>39569</v>
      </c>
      <c r="PX4" s="165">
        <v>39600</v>
      </c>
      <c r="PY4" s="165">
        <v>39630</v>
      </c>
      <c r="PZ4" s="165">
        <v>39661</v>
      </c>
      <c r="QA4" s="165">
        <v>39692</v>
      </c>
      <c r="QB4" s="165">
        <v>39722</v>
      </c>
      <c r="QC4" s="165">
        <v>39753</v>
      </c>
      <c r="QD4" s="165">
        <v>39783</v>
      </c>
      <c r="QE4" s="165">
        <v>39814</v>
      </c>
      <c r="QF4" s="165">
        <v>39845</v>
      </c>
      <c r="QG4" s="165">
        <v>39873</v>
      </c>
      <c r="QH4" s="165">
        <v>39904</v>
      </c>
      <c r="QI4" s="165">
        <v>39934</v>
      </c>
      <c r="QJ4" s="165">
        <v>39965</v>
      </c>
      <c r="QK4" s="165">
        <v>39995</v>
      </c>
      <c r="QL4" s="165">
        <v>40026</v>
      </c>
      <c r="QM4" s="165">
        <v>40057</v>
      </c>
      <c r="QN4" s="165">
        <v>40087</v>
      </c>
      <c r="QO4" s="165">
        <v>40118</v>
      </c>
      <c r="QP4" s="165">
        <v>40148</v>
      </c>
      <c r="QQ4" s="165">
        <v>40179</v>
      </c>
      <c r="QR4" s="165">
        <v>40210</v>
      </c>
      <c r="QS4" s="165">
        <v>40238</v>
      </c>
      <c r="QT4" s="165">
        <v>40269</v>
      </c>
      <c r="QU4" s="165">
        <v>40299</v>
      </c>
      <c r="QV4" s="165">
        <v>40330</v>
      </c>
      <c r="QW4" s="165">
        <v>40360</v>
      </c>
      <c r="QX4" s="165">
        <v>40391</v>
      </c>
      <c r="QY4" s="165">
        <v>40422</v>
      </c>
      <c r="QZ4" s="165">
        <v>40452</v>
      </c>
      <c r="RA4" s="165">
        <v>40483</v>
      </c>
      <c r="RB4" s="165">
        <v>40513</v>
      </c>
      <c r="RC4" s="165">
        <v>40544</v>
      </c>
      <c r="RD4" s="165">
        <v>40575</v>
      </c>
      <c r="RE4" s="165">
        <v>40603</v>
      </c>
      <c r="RF4" s="165">
        <v>40634</v>
      </c>
      <c r="RG4" s="165">
        <v>40664</v>
      </c>
      <c r="RH4" s="165">
        <v>40695</v>
      </c>
      <c r="RI4" s="165">
        <v>40725</v>
      </c>
      <c r="RJ4" s="165">
        <v>40756</v>
      </c>
      <c r="RK4" s="165">
        <v>40787</v>
      </c>
      <c r="RL4" s="165">
        <v>40817</v>
      </c>
      <c r="RM4" s="165">
        <v>40848</v>
      </c>
      <c r="RN4" s="165">
        <v>40878</v>
      </c>
      <c r="RO4" s="165">
        <v>40909</v>
      </c>
      <c r="RP4" s="165">
        <v>40940</v>
      </c>
      <c r="RQ4" s="165">
        <v>40969</v>
      </c>
      <c r="RR4" s="165">
        <v>41000</v>
      </c>
      <c r="RS4" s="165">
        <v>41030</v>
      </c>
      <c r="RT4" s="165">
        <v>41061</v>
      </c>
      <c r="RU4" s="165">
        <v>41091</v>
      </c>
      <c r="RV4" s="165">
        <v>41122</v>
      </c>
      <c r="RW4" s="165">
        <v>41153</v>
      </c>
      <c r="RX4" s="165">
        <v>41183</v>
      </c>
      <c r="RY4" s="165">
        <v>41214</v>
      </c>
      <c r="RZ4" s="165">
        <v>41244</v>
      </c>
      <c r="SA4" s="165">
        <v>41275</v>
      </c>
      <c r="SB4" s="165">
        <v>41306</v>
      </c>
      <c r="SC4" s="165">
        <v>41334</v>
      </c>
      <c r="SD4" s="165">
        <v>41365</v>
      </c>
      <c r="SE4" s="165">
        <v>41395</v>
      </c>
      <c r="SF4" s="165">
        <v>41426</v>
      </c>
      <c r="SG4" s="165">
        <v>41456</v>
      </c>
      <c r="SH4" s="165">
        <v>41487</v>
      </c>
      <c r="SI4" s="165">
        <v>41518</v>
      </c>
      <c r="SJ4" s="165">
        <v>41548</v>
      </c>
      <c r="SK4" s="165">
        <v>41579</v>
      </c>
      <c r="SL4" s="165">
        <v>41609</v>
      </c>
      <c r="SM4" s="165">
        <v>41640</v>
      </c>
    </row>
    <row r="5" spans="1:507">
      <c r="A5" s="140" t="s">
        <v>223</v>
      </c>
      <c r="B5" s="140" t="s">
        <v>224</v>
      </c>
      <c r="C5" s="140">
        <v>22357</v>
      </c>
      <c r="D5" s="140">
        <v>20520</v>
      </c>
      <c r="E5" s="140">
        <v>25801</v>
      </c>
      <c r="F5" s="140">
        <v>21625</v>
      </c>
      <c r="G5" s="140">
        <v>26688</v>
      </c>
      <c r="H5" s="140">
        <v>25206</v>
      </c>
      <c r="I5" s="140">
        <v>32692</v>
      </c>
      <c r="J5" s="140">
        <v>23866</v>
      </c>
      <c r="K5" s="140">
        <v>24227</v>
      </c>
      <c r="L5" s="140">
        <v>22648</v>
      </c>
      <c r="M5" s="140">
        <v>27658</v>
      </c>
      <c r="N5" s="140">
        <v>26295</v>
      </c>
      <c r="O5" s="140">
        <v>30814</v>
      </c>
      <c r="P5" s="140">
        <v>31439</v>
      </c>
      <c r="Q5" s="140">
        <v>37132</v>
      </c>
      <c r="R5" s="140">
        <v>30312</v>
      </c>
      <c r="S5" s="140">
        <v>32815</v>
      </c>
      <c r="T5" s="140">
        <v>33192</v>
      </c>
      <c r="U5" s="140">
        <v>32779</v>
      </c>
      <c r="V5" s="140">
        <v>28052</v>
      </c>
      <c r="W5" s="140">
        <v>32429</v>
      </c>
      <c r="X5" s="140">
        <v>34144</v>
      </c>
      <c r="Y5" s="140">
        <v>30242</v>
      </c>
      <c r="Z5" s="140">
        <v>32719</v>
      </c>
      <c r="AA5" s="140">
        <v>32780</v>
      </c>
      <c r="AB5" s="140">
        <v>29423</v>
      </c>
      <c r="AC5" s="140">
        <v>29022</v>
      </c>
      <c r="AD5" s="140">
        <v>25522</v>
      </c>
      <c r="AE5" s="140">
        <v>23350</v>
      </c>
      <c r="AF5" s="140">
        <v>20254</v>
      </c>
      <c r="AG5" s="140">
        <v>16474</v>
      </c>
      <c r="AH5" s="140">
        <v>14663</v>
      </c>
      <c r="AI5" s="140">
        <v>23721</v>
      </c>
      <c r="AJ5" s="140">
        <v>29494</v>
      </c>
      <c r="AK5" s="140">
        <v>27204</v>
      </c>
      <c r="AL5" s="140">
        <v>20649</v>
      </c>
      <c r="AM5" s="140">
        <v>22774</v>
      </c>
      <c r="AN5" s="140">
        <v>27167</v>
      </c>
      <c r="AO5" s="140">
        <v>25150</v>
      </c>
      <c r="AP5" s="140">
        <v>28760</v>
      </c>
      <c r="AQ5" s="140">
        <v>25740</v>
      </c>
      <c r="AR5" s="140">
        <v>16311</v>
      </c>
      <c r="AS5" s="140">
        <v>14338</v>
      </c>
      <c r="AT5" s="140">
        <v>18704</v>
      </c>
      <c r="AU5" s="140">
        <v>28879</v>
      </c>
      <c r="AV5" s="140">
        <v>38242</v>
      </c>
      <c r="AW5" s="140">
        <v>36378</v>
      </c>
      <c r="AX5" s="140">
        <v>29684</v>
      </c>
      <c r="AY5" s="140">
        <v>33497</v>
      </c>
      <c r="AZ5" s="140">
        <v>34114</v>
      </c>
      <c r="BA5" s="140">
        <v>28782</v>
      </c>
      <c r="BB5" s="140">
        <v>24573</v>
      </c>
      <c r="BC5" s="140">
        <v>23495</v>
      </c>
      <c r="BD5" s="140">
        <v>30208</v>
      </c>
      <c r="BE5" s="140">
        <v>20599</v>
      </c>
      <c r="BF5" s="140">
        <v>37197</v>
      </c>
      <c r="BG5" s="140">
        <v>32924</v>
      </c>
      <c r="BH5" s="140">
        <v>40441</v>
      </c>
      <c r="BI5" s="140">
        <v>38077</v>
      </c>
      <c r="BJ5" s="140">
        <v>38971</v>
      </c>
      <c r="BK5" s="140">
        <v>46784</v>
      </c>
      <c r="BL5" s="140">
        <v>53706</v>
      </c>
      <c r="BM5" s="140">
        <v>56035</v>
      </c>
      <c r="BN5" s="140">
        <v>51840</v>
      </c>
      <c r="BO5" s="140">
        <v>56667</v>
      </c>
      <c r="BP5" s="140">
        <v>55758</v>
      </c>
      <c r="BQ5" s="140">
        <v>41308</v>
      </c>
      <c r="BR5" s="140">
        <v>17683</v>
      </c>
      <c r="BS5" s="140">
        <v>58156</v>
      </c>
      <c r="BT5" s="140">
        <v>62819</v>
      </c>
      <c r="BU5" s="140">
        <v>58542</v>
      </c>
      <c r="BV5" s="140">
        <v>51002</v>
      </c>
      <c r="BW5" s="140">
        <v>52354</v>
      </c>
      <c r="BX5" s="140">
        <v>54812</v>
      </c>
      <c r="BY5" s="140">
        <v>60413</v>
      </c>
      <c r="BZ5" s="140">
        <v>63772</v>
      </c>
      <c r="CA5" s="140">
        <v>56399</v>
      </c>
      <c r="CB5" s="140">
        <v>51577</v>
      </c>
      <c r="CC5" s="140">
        <v>42771</v>
      </c>
      <c r="CD5" s="140">
        <v>23904</v>
      </c>
      <c r="CE5" s="140">
        <v>63631</v>
      </c>
      <c r="CF5" s="140">
        <v>64146</v>
      </c>
      <c r="CG5" s="140">
        <v>60119</v>
      </c>
      <c r="CH5" s="140">
        <v>64334</v>
      </c>
      <c r="CI5" s="140">
        <v>61013</v>
      </c>
      <c r="CJ5" s="140">
        <v>52519</v>
      </c>
      <c r="CK5" s="140">
        <v>69647</v>
      </c>
      <c r="CL5" s="140">
        <v>63070</v>
      </c>
      <c r="CM5" s="140">
        <v>60796</v>
      </c>
      <c r="CN5" s="140">
        <v>73077</v>
      </c>
      <c r="CO5" s="140">
        <v>68797</v>
      </c>
      <c r="CP5" s="140">
        <v>22428</v>
      </c>
      <c r="CQ5" s="140">
        <v>73285</v>
      </c>
      <c r="CR5" s="140">
        <v>77920</v>
      </c>
      <c r="CS5" s="140">
        <v>62993</v>
      </c>
      <c r="CT5" s="140">
        <v>83609</v>
      </c>
      <c r="CU5" s="140">
        <v>83197</v>
      </c>
      <c r="CV5" s="140">
        <v>84840</v>
      </c>
      <c r="CW5" s="140">
        <v>79981</v>
      </c>
      <c r="CX5" s="140">
        <v>81813</v>
      </c>
      <c r="CY5" s="140">
        <v>88408</v>
      </c>
      <c r="CZ5" s="140">
        <v>81679</v>
      </c>
      <c r="DA5" s="140">
        <v>77152</v>
      </c>
      <c r="DB5" s="140">
        <v>35671</v>
      </c>
      <c r="DC5" s="140">
        <v>79938</v>
      </c>
      <c r="DD5" s="140">
        <v>93787</v>
      </c>
      <c r="DE5" s="140">
        <v>73089</v>
      </c>
      <c r="DF5" s="140">
        <v>80706</v>
      </c>
      <c r="DG5" s="140">
        <v>82546</v>
      </c>
      <c r="DH5" s="140">
        <v>84006</v>
      </c>
      <c r="DI5" s="140">
        <v>98825</v>
      </c>
      <c r="DJ5" s="140">
        <v>97893</v>
      </c>
      <c r="DK5" s="140">
        <v>90323</v>
      </c>
      <c r="DL5" s="140">
        <v>95730</v>
      </c>
      <c r="DM5" s="140">
        <v>90767</v>
      </c>
      <c r="DN5" s="140">
        <v>40554</v>
      </c>
      <c r="DO5" s="140">
        <v>96438</v>
      </c>
      <c r="DP5" s="140">
        <v>101322</v>
      </c>
      <c r="DQ5" s="140">
        <v>93717</v>
      </c>
      <c r="DR5" s="140">
        <v>92068</v>
      </c>
      <c r="DS5" s="140">
        <v>90066</v>
      </c>
      <c r="DT5" s="140">
        <v>80221</v>
      </c>
      <c r="DU5" s="140">
        <v>82148</v>
      </c>
      <c r="DV5" s="140">
        <v>60259</v>
      </c>
      <c r="DW5" s="140">
        <v>67370</v>
      </c>
      <c r="DX5" s="140">
        <v>82672</v>
      </c>
      <c r="DY5" s="140">
        <v>58519</v>
      </c>
      <c r="DZ5" s="140">
        <v>34132</v>
      </c>
      <c r="EA5" s="140">
        <v>72601</v>
      </c>
      <c r="EB5" s="140">
        <v>101447</v>
      </c>
      <c r="EC5" s="140">
        <v>90929</v>
      </c>
      <c r="ED5" s="140">
        <v>77082</v>
      </c>
      <c r="EE5" s="140">
        <v>84585</v>
      </c>
      <c r="EF5" s="140">
        <v>92259</v>
      </c>
      <c r="EG5" s="140">
        <v>87397</v>
      </c>
      <c r="EH5" s="140">
        <v>62886</v>
      </c>
      <c r="EI5" s="140">
        <v>60938</v>
      </c>
      <c r="EJ5" s="140">
        <v>78777</v>
      </c>
      <c r="EK5" s="140">
        <v>61063</v>
      </c>
      <c r="EL5" s="140">
        <v>36530</v>
      </c>
      <c r="EM5" s="140">
        <v>103974</v>
      </c>
      <c r="EN5" s="140">
        <v>120608</v>
      </c>
      <c r="EO5" s="140">
        <v>123915</v>
      </c>
      <c r="EP5" s="140">
        <v>118345</v>
      </c>
      <c r="EQ5" s="140">
        <v>116926</v>
      </c>
      <c r="ER5" s="140">
        <v>127376</v>
      </c>
      <c r="ES5" s="140">
        <v>125115</v>
      </c>
      <c r="ET5" s="140">
        <v>107529</v>
      </c>
      <c r="EU5" s="140">
        <v>91365</v>
      </c>
      <c r="EV5" s="140">
        <v>61700</v>
      </c>
      <c r="EW5" s="140">
        <v>25939</v>
      </c>
      <c r="EX5" s="140">
        <v>37205</v>
      </c>
      <c r="EY5" s="140">
        <v>111013</v>
      </c>
      <c r="EZ5" s="140">
        <v>133777</v>
      </c>
      <c r="FA5" s="140">
        <v>128352</v>
      </c>
      <c r="FB5" s="140">
        <v>102627</v>
      </c>
      <c r="FC5" s="140">
        <v>95541</v>
      </c>
      <c r="FD5" s="140">
        <v>122070</v>
      </c>
      <c r="FE5" s="140">
        <v>137155</v>
      </c>
      <c r="FF5" s="140">
        <v>97214</v>
      </c>
      <c r="FG5" s="140">
        <v>112050</v>
      </c>
      <c r="FH5" s="140">
        <v>125762</v>
      </c>
      <c r="FI5" s="140">
        <v>87676</v>
      </c>
      <c r="FJ5" s="140">
        <v>50390</v>
      </c>
      <c r="FK5" s="140">
        <v>103560</v>
      </c>
      <c r="FL5" s="140">
        <v>128202</v>
      </c>
      <c r="FM5" s="140">
        <v>122787</v>
      </c>
      <c r="FN5" s="140">
        <v>116212</v>
      </c>
      <c r="FO5" s="140">
        <v>101649</v>
      </c>
      <c r="FP5" s="140">
        <v>100538</v>
      </c>
      <c r="FQ5" s="140">
        <v>124829</v>
      </c>
      <c r="FR5" s="140">
        <v>86491</v>
      </c>
      <c r="FS5" s="140">
        <v>83939</v>
      </c>
      <c r="FT5" s="140">
        <v>90503</v>
      </c>
      <c r="FU5" s="140">
        <v>102038</v>
      </c>
      <c r="FV5" s="140">
        <v>76299</v>
      </c>
      <c r="FW5" s="140">
        <v>120529</v>
      </c>
      <c r="FX5" s="140">
        <v>137917</v>
      </c>
      <c r="FY5" s="140">
        <v>131872</v>
      </c>
      <c r="FZ5" s="140">
        <v>147983</v>
      </c>
      <c r="GA5" s="140">
        <v>140929</v>
      </c>
      <c r="GB5" s="140">
        <v>128008</v>
      </c>
      <c r="GC5" s="140">
        <v>144939</v>
      </c>
      <c r="GD5" s="140">
        <v>129484</v>
      </c>
      <c r="GE5" s="140">
        <v>140238</v>
      </c>
      <c r="GF5" s="140">
        <v>140093</v>
      </c>
      <c r="GG5" s="140">
        <v>113290</v>
      </c>
      <c r="GH5" s="140">
        <v>74383</v>
      </c>
      <c r="GI5" s="140">
        <v>129074</v>
      </c>
      <c r="GJ5" s="140">
        <v>147143</v>
      </c>
      <c r="GK5" s="140">
        <v>158728</v>
      </c>
      <c r="GL5" s="140">
        <v>153979</v>
      </c>
      <c r="GM5" s="140">
        <v>151217</v>
      </c>
      <c r="GN5" s="140">
        <v>153421</v>
      </c>
      <c r="GO5" s="140">
        <v>147768</v>
      </c>
      <c r="GP5" s="140">
        <v>135437</v>
      </c>
      <c r="GQ5" s="140">
        <v>107210</v>
      </c>
      <c r="GR5" s="140">
        <v>137373</v>
      </c>
      <c r="GS5" s="140">
        <v>111792</v>
      </c>
      <c r="GT5" s="140">
        <v>72721</v>
      </c>
      <c r="GU5" s="140">
        <v>130579</v>
      </c>
      <c r="GV5" s="140">
        <v>135058</v>
      </c>
      <c r="GW5" s="140">
        <v>128254</v>
      </c>
      <c r="GX5" s="140">
        <v>112617</v>
      </c>
      <c r="GY5" s="140">
        <v>98812</v>
      </c>
      <c r="GZ5" s="140">
        <v>95011</v>
      </c>
      <c r="HA5" s="140">
        <v>104904</v>
      </c>
      <c r="HB5" s="140">
        <v>98246</v>
      </c>
      <c r="HC5" s="140">
        <v>143282</v>
      </c>
      <c r="HD5" s="140">
        <v>126212</v>
      </c>
      <c r="HE5" s="140">
        <v>115955</v>
      </c>
      <c r="HF5" s="140">
        <v>101871</v>
      </c>
      <c r="HG5" s="140">
        <v>105207</v>
      </c>
      <c r="HH5" s="140">
        <v>118801</v>
      </c>
      <c r="HI5" s="140">
        <v>123223</v>
      </c>
      <c r="HJ5" s="140">
        <v>120587</v>
      </c>
      <c r="HK5" s="140">
        <v>108563</v>
      </c>
      <c r="HL5" s="140">
        <v>101351</v>
      </c>
      <c r="HM5" s="140">
        <v>110843</v>
      </c>
      <c r="HN5" s="140">
        <v>89087</v>
      </c>
      <c r="HO5" s="140">
        <v>82759</v>
      </c>
      <c r="HP5" s="140">
        <v>85968</v>
      </c>
      <c r="HQ5" s="140">
        <v>80256</v>
      </c>
      <c r="HR5" s="140">
        <v>95534</v>
      </c>
      <c r="HS5" s="140">
        <v>127628</v>
      </c>
      <c r="HT5" s="140">
        <v>134663</v>
      </c>
      <c r="HU5" s="140">
        <v>130916</v>
      </c>
      <c r="HV5" s="140">
        <v>115655</v>
      </c>
      <c r="HW5" s="140">
        <v>113764</v>
      </c>
      <c r="HX5" s="140">
        <v>119227</v>
      </c>
      <c r="HY5" s="140">
        <v>123823</v>
      </c>
      <c r="HZ5" s="140">
        <v>119960</v>
      </c>
      <c r="IA5" s="140">
        <v>125317</v>
      </c>
      <c r="IB5" s="140">
        <v>125624</v>
      </c>
      <c r="IC5" s="140">
        <v>109052</v>
      </c>
      <c r="ID5" s="140">
        <v>93524</v>
      </c>
      <c r="IE5" s="140">
        <v>141467</v>
      </c>
      <c r="IF5" s="140">
        <v>140011</v>
      </c>
      <c r="IG5" s="140">
        <v>139026</v>
      </c>
      <c r="IH5" s="140">
        <v>146052</v>
      </c>
      <c r="II5" s="140">
        <v>142451</v>
      </c>
      <c r="IJ5" s="140">
        <v>153998</v>
      </c>
      <c r="IK5" s="140">
        <v>144580</v>
      </c>
      <c r="IL5" s="140">
        <v>158115</v>
      </c>
      <c r="IM5" s="140">
        <v>141449</v>
      </c>
      <c r="IN5" s="140">
        <v>152748</v>
      </c>
      <c r="IO5" s="140">
        <v>172613</v>
      </c>
      <c r="IP5" s="140">
        <v>137162</v>
      </c>
      <c r="IQ5" s="140">
        <v>148852</v>
      </c>
      <c r="IR5" s="140">
        <v>164501</v>
      </c>
      <c r="IS5" s="140">
        <v>155399</v>
      </c>
      <c r="IT5" s="140">
        <v>178135</v>
      </c>
      <c r="IU5" s="140">
        <v>158742</v>
      </c>
      <c r="IV5" s="140">
        <v>159795</v>
      </c>
      <c r="IW5" s="140">
        <v>175982</v>
      </c>
      <c r="IX5" s="140">
        <v>159194</v>
      </c>
      <c r="IY5" s="140">
        <v>164666</v>
      </c>
      <c r="IZ5" s="140">
        <v>148034</v>
      </c>
      <c r="JA5" s="140">
        <v>161617</v>
      </c>
      <c r="JB5" s="140">
        <v>165176</v>
      </c>
      <c r="JC5" s="140">
        <v>175264</v>
      </c>
      <c r="JD5" s="140">
        <v>187543</v>
      </c>
      <c r="JE5" s="140">
        <v>185802</v>
      </c>
      <c r="JF5" s="140">
        <v>197632</v>
      </c>
      <c r="JG5" s="140">
        <v>193140</v>
      </c>
      <c r="JH5" s="140">
        <v>167109</v>
      </c>
      <c r="JI5" s="140">
        <v>189976</v>
      </c>
      <c r="JJ5" s="140">
        <v>192008</v>
      </c>
      <c r="JK5" s="140">
        <v>185895</v>
      </c>
      <c r="JL5" s="140">
        <v>178790</v>
      </c>
      <c r="JM5" s="140">
        <v>177238</v>
      </c>
      <c r="JN5" s="140">
        <v>139335</v>
      </c>
      <c r="JO5" s="140">
        <v>204217</v>
      </c>
      <c r="JP5" s="140">
        <v>229168</v>
      </c>
      <c r="JQ5" s="140">
        <v>234048</v>
      </c>
      <c r="JR5" s="140">
        <v>237236</v>
      </c>
      <c r="JS5" s="140">
        <v>244889</v>
      </c>
      <c r="JT5" s="140">
        <v>220421</v>
      </c>
      <c r="JU5" s="140">
        <v>228200</v>
      </c>
      <c r="JV5" s="140">
        <v>215378</v>
      </c>
      <c r="JW5" s="140">
        <v>189193</v>
      </c>
      <c r="JX5" s="140">
        <v>205003</v>
      </c>
      <c r="JY5" s="140">
        <v>165847</v>
      </c>
      <c r="JZ5" s="140">
        <v>169116</v>
      </c>
      <c r="KA5" s="140">
        <v>222281</v>
      </c>
      <c r="KB5" s="140">
        <v>220536</v>
      </c>
      <c r="KC5" s="140">
        <v>228044</v>
      </c>
      <c r="KD5" s="140">
        <v>237503</v>
      </c>
      <c r="KE5" s="140">
        <v>256404</v>
      </c>
      <c r="KF5" s="140">
        <v>232102</v>
      </c>
      <c r="KG5" s="140">
        <v>244715</v>
      </c>
      <c r="KH5" s="140">
        <v>244634</v>
      </c>
      <c r="KI5" s="140">
        <v>204683</v>
      </c>
      <c r="KJ5" s="140">
        <v>227839</v>
      </c>
      <c r="KK5" s="140">
        <v>264560</v>
      </c>
      <c r="KL5" s="140">
        <v>242443</v>
      </c>
      <c r="KM5" s="140">
        <v>267313</v>
      </c>
      <c r="KN5" s="140">
        <v>247922</v>
      </c>
      <c r="KO5" s="140">
        <v>210029</v>
      </c>
      <c r="KP5" s="140">
        <v>208208</v>
      </c>
      <c r="KQ5" s="140">
        <v>192181</v>
      </c>
      <c r="KR5" s="140">
        <v>208141</v>
      </c>
      <c r="KS5" s="140">
        <v>234160</v>
      </c>
      <c r="KT5" s="140">
        <v>203297</v>
      </c>
      <c r="KU5" s="140">
        <v>238266</v>
      </c>
      <c r="KV5" s="140">
        <v>242504</v>
      </c>
      <c r="KW5" s="140">
        <v>217417</v>
      </c>
      <c r="KX5" s="140">
        <v>207588</v>
      </c>
      <c r="KY5" s="140">
        <v>305311</v>
      </c>
      <c r="KZ5" s="140">
        <v>260700</v>
      </c>
      <c r="LA5" s="140">
        <v>248240</v>
      </c>
      <c r="LB5" s="140">
        <v>289983</v>
      </c>
      <c r="LC5" s="140">
        <v>289047</v>
      </c>
      <c r="LD5" s="140">
        <v>281128</v>
      </c>
      <c r="LE5" s="140">
        <v>299175</v>
      </c>
      <c r="LF5" s="140">
        <v>297076</v>
      </c>
      <c r="LG5" s="140">
        <v>254984</v>
      </c>
      <c r="LH5" s="140">
        <v>256882</v>
      </c>
      <c r="LI5" s="140">
        <v>248703</v>
      </c>
      <c r="LJ5" s="140">
        <v>223067</v>
      </c>
      <c r="LK5" s="140">
        <v>297717</v>
      </c>
      <c r="LL5" s="140">
        <v>325303</v>
      </c>
      <c r="LM5" s="140">
        <v>287124</v>
      </c>
      <c r="LN5" s="140">
        <v>320525</v>
      </c>
      <c r="LO5" s="140">
        <v>284215</v>
      </c>
      <c r="LP5" s="140">
        <v>238513</v>
      </c>
      <c r="LQ5" s="140">
        <v>268798</v>
      </c>
      <c r="LR5" s="140">
        <v>216027</v>
      </c>
      <c r="LS5" s="140">
        <v>224357</v>
      </c>
      <c r="LT5" s="140">
        <v>193204</v>
      </c>
      <c r="LU5" s="140">
        <v>183625</v>
      </c>
      <c r="LV5" s="140">
        <v>167548</v>
      </c>
      <c r="LW5" s="140">
        <v>284507</v>
      </c>
      <c r="LX5" s="140">
        <v>266903</v>
      </c>
      <c r="LY5" s="140">
        <v>245626</v>
      </c>
      <c r="LZ5" s="140">
        <v>293479</v>
      </c>
      <c r="MA5" s="140">
        <v>273365</v>
      </c>
      <c r="MB5" s="140">
        <v>231914</v>
      </c>
      <c r="MC5" s="140">
        <v>301705</v>
      </c>
      <c r="MD5" s="140">
        <v>205655</v>
      </c>
      <c r="ME5" s="140">
        <v>265540</v>
      </c>
      <c r="MF5" s="140">
        <v>242234</v>
      </c>
      <c r="MG5" s="140">
        <v>204905</v>
      </c>
      <c r="MH5" s="140">
        <v>237985</v>
      </c>
      <c r="MI5" s="140">
        <v>281672</v>
      </c>
      <c r="MJ5" s="140">
        <v>294098</v>
      </c>
      <c r="MK5" s="140">
        <v>290402</v>
      </c>
      <c r="ML5" s="140">
        <v>280515</v>
      </c>
      <c r="MM5" s="140">
        <v>290238</v>
      </c>
      <c r="MN5" s="140">
        <v>244686</v>
      </c>
      <c r="MO5" s="140">
        <v>278975</v>
      </c>
      <c r="MP5" s="140">
        <v>221861</v>
      </c>
      <c r="MQ5" s="140">
        <v>168194</v>
      </c>
      <c r="MR5" s="140">
        <v>216606</v>
      </c>
      <c r="MS5" s="140">
        <v>207859</v>
      </c>
      <c r="MT5" s="140">
        <v>197758</v>
      </c>
      <c r="MU5" s="140">
        <v>220964</v>
      </c>
      <c r="MV5" s="140">
        <v>213770</v>
      </c>
      <c r="MW5" s="140">
        <v>235814</v>
      </c>
      <c r="MX5" s="140">
        <v>203357</v>
      </c>
      <c r="MY5" s="140">
        <v>213233</v>
      </c>
      <c r="MZ5" s="140">
        <v>182328</v>
      </c>
      <c r="NA5" s="140">
        <v>184346</v>
      </c>
      <c r="NB5" s="140">
        <v>166053</v>
      </c>
      <c r="NC5" s="140">
        <v>161213</v>
      </c>
      <c r="ND5" s="140">
        <v>163251</v>
      </c>
      <c r="NE5" s="140">
        <v>151075</v>
      </c>
      <c r="NF5" s="140">
        <v>190994</v>
      </c>
      <c r="NG5" s="140">
        <v>216504</v>
      </c>
      <c r="NH5" s="140">
        <v>192778</v>
      </c>
      <c r="NI5" s="140">
        <v>167731</v>
      </c>
      <c r="NJ5" s="140">
        <v>144840</v>
      </c>
      <c r="NK5" s="140">
        <v>145732</v>
      </c>
      <c r="NL5" s="140">
        <v>185914</v>
      </c>
      <c r="NM5" s="140">
        <v>192041</v>
      </c>
      <c r="NN5" s="140">
        <v>188322</v>
      </c>
      <c r="NO5" s="140">
        <v>181151</v>
      </c>
      <c r="NP5" s="140">
        <v>197774</v>
      </c>
      <c r="NQ5" s="140">
        <v>221133</v>
      </c>
      <c r="NR5" s="140">
        <v>209845</v>
      </c>
      <c r="NS5" s="140">
        <v>298462</v>
      </c>
      <c r="NT5" s="140">
        <v>279079</v>
      </c>
      <c r="NU5" s="140">
        <v>283488</v>
      </c>
      <c r="NV5" s="140">
        <v>289053</v>
      </c>
      <c r="NW5" s="140">
        <v>300216</v>
      </c>
      <c r="NX5" s="140">
        <v>267181</v>
      </c>
      <c r="NY5" s="140">
        <v>325247</v>
      </c>
      <c r="NZ5" s="140">
        <v>307567</v>
      </c>
      <c r="OA5" s="140">
        <v>287763</v>
      </c>
      <c r="OB5" s="140">
        <v>234993</v>
      </c>
      <c r="OC5" s="140">
        <v>306664</v>
      </c>
      <c r="OD5" s="140">
        <v>259121</v>
      </c>
      <c r="OE5" s="140">
        <v>223777</v>
      </c>
      <c r="OF5" s="140">
        <v>288740</v>
      </c>
      <c r="OG5" s="140">
        <v>274977</v>
      </c>
      <c r="OH5" s="140">
        <v>283584</v>
      </c>
      <c r="OI5" s="140">
        <v>246560</v>
      </c>
      <c r="OJ5" s="140">
        <v>247343</v>
      </c>
      <c r="OK5" s="140">
        <v>274913</v>
      </c>
      <c r="OL5" s="140">
        <v>249970</v>
      </c>
      <c r="OM5" s="140">
        <v>221362</v>
      </c>
      <c r="ON5" s="140">
        <v>201577</v>
      </c>
      <c r="OO5" s="140">
        <v>259005</v>
      </c>
      <c r="OP5" s="140">
        <v>239125</v>
      </c>
      <c r="OQ5" s="140">
        <v>261091</v>
      </c>
      <c r="OR5" s="140">
        <v>299356</v>
      </c>
      <c r="OS5" s="140">
        <v>296053</v>
      </c>
      <c r="OT5" s="140">
        <v>291883</v>
      </c>
      <c r="OU5" s="140">
        <v>290836</v>
      </c>
      <c r="OV5" s="140">
        <v>282814</v>
      </c>
      <c r="OW5" s="140">
        <v>298908</v>
      </c>
      <c r="OX5" s="140">
        <v>293783</v>
      </c>
      <c r="OY5" s="140">
        <v>252294</v>
      </c>
      <c r="OZ5" s="140">
        <v>300701</v>
      </c>
      <c r="PA5" s="140">
        <v>315776</v>
      </c>
      <c r="PB5" s="140">
        <v>297919</v>
      </c>
      <c r="PC5" s="140">
        <v>269076</v>
      </c>
      <c r="PD5" s="140">
        <v>324892</v>
      </c>
      <c r="PE5" s="140">
        <v>324914</v>
      </c>
      <c r="PF5" s="140">
        <v>332352</v>
      </c>
      <c r="PG5" s="140">
        <v>303370</v>
      </c>
      <c r="PH5" s="140">
        <v>257997</v>
      </c>
      <c r="PI5" s="140">
        <v>283754</v>
      </c>
      <c r="PJ5" s="140">
        <v>294021</v>
      </c>
      <c r="PK5" s="140">
        <v>296695</v>
      </c>
      <c r="PL5" s="140">
        <v>293813</v>
      </c>
      <c r="PM5" s="140">
        <v>300276</v>
      </c>
      <c r="PN5" s="140">
        <v>329300</v>
      </c>
      <c r="PO5" s="140">
        <v>325278</v>
      </c>
      <c r="PP5" s="140">
        <v>350661</v>
      </c>
      <c r="PQ5" s="140">
        <v>363313</v>
      </c>
      <c r="PR5" s="140">
        <v>373714</v>
      </c>
      <c r="PS5" s="140">
        <v>354349</v>
      </c>
      <c r="PT5" s="140">
        <v>340271</v>
      </c>
      <c r="PU5" s="140">
        <v>374283</v>
      </c>
      <c r="PV5" s="140">
        <v>323250</v>
      </c>
      <c r="PW5" s="140">
        <v>334422</v>
      </c>
      <c r="PX5" s="140">
        <v>337149</v>
      </c>
      <c r="PY5" s="140">
        <v>338459</v>
      </c>
      <c r="PZ5" s="140">
        <v>303277</v>
      </c>
      <c r="QA5" s="140">
        <v>361669</v>
      </c>
      <c r="QB5" s="140">
        <v>396201</v>
      </c>
      <c r="QC5" s="140">
        <v>367089</v>
      </c>
      <c r="QD5" s="140">
        <v>387297</v>
      </c>
      <c r="QE5" s="140">
        <v>360020</v>
      </c>
      <c r="QF5" s="140">
        <v>345917</v>
      </c>
      <c r="QG5" s="140">
        <v>386368</v>
      </c>
      <c r="QH5" s="140">
        <v>352896</v>
      </c>
      <c r="QI5" s="140">
        <v>320201</v>
      </c>
      <c r="QJ5" s="140">
        <v>329433</v>
      </c>
      <c r="QK5" s="140">
        <v>369518</v>
      </c>
      <c r="QL5" s="140">
        <v>332606</v>
      </c>
      <c r="QM5" s="140">
        <v>334542</v>
      </c>
      <c r="QN5" s="140">
        <v>309411</v>
      </c>
      <c r="QO5" s="140">
        <v>374278</v>
      </c>
      <c r="QP5" s="140">
        <v>353993</v>
      </c>
      <c r="QQ5" s="140">
        <v>407370</v>
      </c>
      <c r="QR5" s="140">
        <v>387555</v>
      </c>
      <c r="QS5" s="140">
        <v>470110</v>
      </c>
      <c r="QT5" s="140">
        <v>437302</v>
      </c>
      <c r="QU5" s="140">
        <v>432364</v>
      </c>
      <c r="QV5" s="140">
        <v>451129</v>
      </c>
      <c r="QW5" s="140">
        <v>497174</v>
      </c>
      <c r="QX5" s="140">
        <v>438878</v>
      </c>
      <c r="QY5" s="140">
        <v>505009</v>
      </c>
      <c r="QZ5" s="140">
        <v>551318</v>
      </c>
      <c r="RA5" s="140">
        <v>551947</v>
      </c>
      <c r="RB5" s="140">
        <v>553561</v>
      </c>
      <c r="RC5" s="140">
        <v>508420</v>
      </c>
      <c r="RD5" s="140">
        <v>489871</v>
      </c>
      <c r="RE5" s="140">
        <v>581086</v>
      </c>
      <c r="RF5" s="140">
        <v>544170</v>
      </c>
      <c r="RG5" s="140">
        <v>505238</v>
      </c>
      <c r="RH5" s="140">
        <v>529268</v>
      </c>
      <c r="RI5" s="140">
        <v>551636</v>
      </c>
      <c r="RJ5" s="140">
        <v>445297</v>
      </c>
      <c r="RK5" s="140">
        <v>590938</v>
      </c>
      <c r="RL5" s="140">
        <v>589444</v>
      </c>
      <c r="RM5" s="140">
        <v>602500</v>
      </c>
      <c r="RN5" s="140">
        <v>673070</v>
      </c>
      <c r="RO5" s="140">
        <v>636670</v>
      </c>
      <c r="RP5" s="140">
        <v>591728</v>
      </c>
      <c r="RQ5" s="140">
        <v>667847</v>
      </c>
      <c r="RR5" s="140">
        <v>614015</v>
      </c>
      <c r="RS5" s="140">
        <v>523548</v>
      </c>
      <c r="RT5" s="140">
        <v>479146</v>
      </c>
      <c r="RU5" s="140">
        <v>585113</v>
      </c>
      <c r="RV5" s="140">
        <v>489884</v>
      </c>
      <c r="RW5" s="140">
        <v>631585</v>
      </c>
      <c r="RX5" s="140">
        <v>664261</v>
      </c>
      <c r="RY5" s="140">
        <v>588045</v>
      </c>
      <c r="RZ5" s="140">
        <v>658729</v>
      </c>
      <c r="SA5" s="140">
        <v>560835</v>
      </c>
      <c r="SB5" s="140">
        <v>527914</v>
      </c>
      <c r="SC5" s="140">
        <v>593001</v>
      </c>
      <c r="SD5" s="140">
        <v>577811</v>
      </c>
      <c r="SE5" s="140">
        <v>445063</v>
      </c>
      <c r="SF5" s="140">
        <v>478213</v>
      </c>
      <c r="SG5" s="140">
        <v>501467</v>
      </c>
      <c r="SH5" s="140">
        <v>357507</v>
      </c>
      <c r="SI5" s="140">
        <v>558910</v>
      </c>
      <c r="SJ5" s="140">
        <v>639261</v>
      </c>
      <c r="SK5" s="140">
        <v>614566</v>
      </c>
      <c r="SL5" s="140">
        <v>642785</v>
      </c>
      <c r="SM5" s="140">
        <v>597110</v>
      </c>
    </row>
    <row r="6" spans="1:507">
      <c r="A6" s="140" t="s">
        <v>225</v>
      </c>
      <c r="B6" s="140" t="s">
        <v>224</v>
      </c>
      <c r="C6" s="140">
        <v>8374</v>
      </c>
      <c r="D6" s="140">
        <v>8153</v>
      </c>
      <c r="E6" s="140">
        <v>9992</v>
      </c>
      <c r="F6" s="140">
        <v>8589</v>
      </c>
      <c r="G6" s="140">
        <v>10343</v>
      </c>
      <c r="H6" s="140">
        <v>9807</v>
      </c>
      <c r="I6" s="140">
        <v>12890</v>
      </c>
      <c r="J6" s="140">
        <v>8082</v>
      </c>
      <c r="K6" s="140">
        <v>9625</v>
      </c>
      <c r="L6" s="140">
        <v>8659</v>
      </c>
      <c r="M6" s="140">
        <v>10666</v>
      </c>
      <c r="N6" s="140">
        <v>10033</v>
      </c>
      <c r="O6" s="140">
        <v>11741</v>
      </c>
      <c r="P6" s="140">
        <v>12143</v>
      </c>
      <c r="Q6" s="140">
        <v>13844</v>
      </c>
      <c r="R6" s="140">
        <v>11389</v>
      </c>
      <c r="S6" s="140">
        <v>12312</v>
      </c>
      <c r="T6" s="140">
        <v>12772</v>
      </c>
      <c r="U6" s="140">
        <v>12699</v>
      </c>
      <c r="V6" s="140">
        <v>8216</v>
      </c>
      <c r="W6" s="140">
        <v>12158</v>
      </c>
      <c r="X6" s="140">
        <v>13166</v>
      </c>
      <c r="Y6" s="140">
        <v>11777</v>
      </c>
      <c r="Z6" s="140">
        <v>12363</v>
      </c>
      <c r="AA6" s="140">
        <v>12479</v>
      </c>
      <c r="AB6" s="140">
        <v>11577</v>
      </c>
      <c r="AC6" s="140">
        <v>11119</v>
      </c>
      <c r="AD6" s="140">
        <v>9833</v>
      </c>
      <c r="AE6" s="140">
        <v>8893</v>
      </c>
      <c r="AF6" s="140">
        <v>7751</v>
      </c>
      <c r="AG6" s="140">
        <v>6298</v>
      </c>
      <c r="AH6" s="140">
        <v>5453</v>
      </c>
      <c r="AI6" s="140">
        <v>9034</v>
      </c>
      <c r="AJ6" s="140">
        <v>11454</v>
      </c>
      <c r="AK6" s="140">
        <v>10739</v>
      </c>
      <c r="AL6" s="140">
        <v>8242</v>
      </c>
      <c r="AM6" s="140">
        <v>9053</v>
      </c>
      <c r="AN6" s="140">
        <v>10674</v>
      </c>
      <c r="AO6" s="140">
        <v>9850</v>
      </c>
      <c r="AP6" s="140">
        <v>11599</v>
      </c>
      <c r="AQ6" s="140">
        <v>10198</v>
      </c>
      <c r="AR6" s="140">
        <v>6573</v>
      </c>
      <c r="AS6" s="140">
        <v>5613</v>
      </c>
      <c r="AT6" s="140">
        <v>7354</v>
      </c>
      <c r="AU6" s="140">
        <v>11566</v>
      </c>
      <c r="AV6" s="140">
        <v>15518</v>
      </c>
      <c r="AW6" s="140">
        <v>14993</v>
      </c>
      <c r="AX6" s="140">
        <v>12026</v>
      </c>
      <c r="AY6" s="140">
        <v>13709</v>
      </c>
      <c r="AZ6" s="140">
        <v>13932</v>
      </c>
      <c r="BA6" s="140">
        <v>11792</v>
      </c>
      <c r="BB6" s="140">
        <v>10095</v>
      </c>
      <c r="BC6" s="140">
        <v>9631</v>
      </c>
      <c r="BD6" s="140">
        <v>12472</v>
      </c>
      <c r="BE6" s="140">
        <v>8610</v>
      </c>
      <c r="BF6" s="140">
        <v>15221</v>
      </c>
      <c r="BG6" s="140">
        <v>13472</v>
      </c>
      <c r="BH6" s="140">
        <v>16425</v>
      </c>
      <c r="BI6" s="140">
        <v>15710</v>
      </c>
      <c r="BJ6" s="140">
        <v>16069</v>
      </c>
      <c r="BK6" s="140">
        <v>19074</v>
      </c>
      <c r="BL6" s="140">
        <v>22017</v>
      </c>
      <c r="BM6" s="140">
        <v>23527</v>
      </c>
      <c r="BN6" s="140">
        <v>21566</v>
      </c>
      <c r="BO6" s="140">
        <v>22816</v>
      </c>
      <c r="BP6" s="140">
        <v>22630</v>
      </c>
      <c r="BQ6" s="140">
        <v>17276</v>
      </c>
      <c r="BR6" s="140">
        <v>6979</v>
      </c>
      <c r="BS6" s="140">
        <v>23703</v>
      </c>
      <c r="BT6" s="140">
        <v>26227</v>
      </c>
      <c r="BU6" s="140">
        <v>23309</v>
      </c>
      <c r="BV6" s="140">
        <v>21351</v>
      </c>
      <c r="BW6" s="140">
        <v>21256</v>
      </c>
      <c r="BX6" s="140">
        <v>22448</v>
      </c>
      <c r="BY6" s="140">
        <v>24693</v>
      </c>
      <c r="BZ6" s="140">
        <v>26484</v>
      </c>
      <c r="CA6" s="140">
        <v>23463</v>
      </c>
      <c r="CB6" s="140">
        <v>21058</v>
      </c>
      <c r="CC6" s="140">
        <v>18051</v>
      </c>
      <c r="CD6" s="140">
        <v>9596</v>
      </c>
      <c r="CE6" s="140">
        <v>25750</v>
      </c>
      <c r="CF6" s="140">
        <v>26018</v>
      </c>
      <c r="CG6" s="140">
        <v>24707</v>
      </c>
      <c r="CH6" s="140">
        <v>26317</v>
      </c>
      <c r="CI6" s="140">
        <v>24726</v>
      </c>
      <c r="CJ6" s="140">
        <v>21342</v>
      </c>
      <c r="CK6" s="140">
        <v>28594</v>
      </c>
      <c r="CL6" s="140">
        <v>25870</v>
      </c>
      <c r="CM6" s="140">
        <v>25023</v>
      </c>
      <c r="CN6" s="140">
        <v>30126</v>
      </c>
      <c r="CO6" s="140">
        <v>28268</v>
      </c>
      <c r="CP6" s="140">
        <v>9216</v>
      </c>
      <c r="CQ6" s="140">
        <v>29524</v>
      </c>
      <c r="CR6" s="140">
        <v>31492</v>
      </c>
      <c r="CS6" s="140">
        <v>25418</v>
      </c>
      <c r="CT6" s="140">
        <v>34090</v>
      </c>
      <c r="CU6" s="140">
        <v>33607</v>
      </c>
      <c r="CV6" s="140">
        <v>34639</v>
      </c>
      <c r="CW6" s="140">
        <v>32869</v>
      </c>
      <c r="CX6" s="140">
        <v>33360</v>
      </c>
      <c r="CY6" s="140">
        <v>35939</v>
      </c>
      <c r="CZ6" s="140">
        <v>33387</v>
      </c>
      <c r="DA6" s="140">
        <v>31316</v>
      </c>
      <c r="DB6" s="140">
        <v>14354</v>
      </c>
      <c r="DC6" s="140">
        <v>32991</v>
      </c>
      <c r="DD6" s="140">
        <v>38998</v>
      </c>
      <c r="DE6" s="140">
        <v>29974</v>
      </c>
      <c r="DF6" s="140">
        <v>33893</v>
      </c>
      <c r="DG6" s="140">
        <v>34675</v>
      </c>
      <c r="DH6" s="140">
        <v>34547</v>
      </c>
      <c r="DI6" s="140">
        <v>41406</v>
      </c>
      <c r="DJ6" s="140">
        <v>41462</v>
      </c>
      <c r="DK6" s="140">
        <v>37571</v>
      </c>
      <c r="DL6" s="140">
        <v>40221</v>
      </c>
      <c r="DM6" s="140">
        <v>38067</v>
      </c>
      <c r="DN6" s="140">
        <v>16800</v>
      </c>
      <c r="DO6" s="140">
        <v>39328</v>
      </c>
      <c r="DP6" s="140">
        <v>41366</v>
      </c>
      <c r="DQ6" s="140">
        <v>37746</v>
      </c>
      <c r="DR6" s="140">
        <v>36492</v>
      </c>
      <c r="DS6" s="140">
        <v>36614</v>
      </c>
      <c r="DT6" s="140">
        <v>31621</v>
      </c>
      <c r="DU6" s="140">
        <v>33815</v>
      </c>
      <c r="DV6" s="140">
        <v>24742</v>
      </c>
      <c r="DW6" s="140">
        <v>26919</v>
      </c>
      <c r="DX6" s="140">
        <v>33504</v>
      </c>
      <c r="DY6" s="140">
        <v>23180</v>
      </c>
      <c r="DZ6" s="140">
        <v>13848</v>
      </c>
      <c r="EA6" s="140">
        <v>29598</v>
      </c>
      <c r="EB6" s="140">
        <v>40968</v>
      </c>
      <c r="EC6" s="140">
        <v>36482</v>
      </c>
      <c r="ED6" s="140">
        <v>30919</v>
      </c>
      <c r="EE6" s="140">
        <v>33823</v>
      </c>
      <c r="EF6" s="140">
        <v>37828</v>
      </c>
      <c r="EG6" s="140">
        <v>35885</v>
      </c>
      <c r="EH6" s="140">
        <v>25892</v>
      </c>
      <c r="EI6" s="140">
        <v>24432</v>
      </c>
      <c r="EJ6" s="140">
        <v>31802</v>
      </c>
      <c r="EK6" s="140">
        <v>24704</v>
      </c>
      <c r="EL6" s="140">
        <v>14579</v>
      </c>
      <c r="EM6" s="140">
        <v>40398</v>
      </c>
      <c r="EN6" s="140">
        <v>47008</v>
      </c>
      <c r="EO6" s="140">
        <v>48480</v>
      </c>
      <c r="EP6" s="140">
        <v>46418</v>
      </c>
      <c r="EQ6" s="140">
        <v>46465</v>
      </c>
      <c r="ER6" s="140">
        <v>50523</v>
      </c>
      <c r="ES6" s="140">
        <v>49673</v>
      </c>
      <c r="ET6" s="140">
        <v>42080</v>
      </c>
      <c r="EU6" s="140">
        <v>36137</v>
      </c>
      <c r="EV6" s="140">
        <v>24529</v>
      </c>
      <c r="EW6" s="140">
        <v>10151</v>
      </c>
      <c r="EX6" s="140">
        <v>13929</v>
      </c>
      <c r="EY6" s="140">
        <v>44236</v>
      </c>
      <c r="EZ6" s="140">
        <v>53102</v>
      </c>
      <c r="FA6" s="140">
        <v>51296</v>
      </c>
      <c r="FB6" s="140">
        <v>40943</v>
      </c>
      <c r="FC6" s="140">
        <v>38390</v>
      </c>
      <c r="FD6" s="140">
        <v>48749</v>
      </c>
      <c r="FE6" s="140">
        <v>54640</v>
      </c>
      <c r="FF6" s="140">
        <v>38933</v>
      </c>
      <c r="FG6" s="140">
        <v>44657</v>
      </c>
      <c r="FH6" s="140">
        <v>50456</v>
      </c>
      <c r="FI6" s="140">
        <v>35115</v>
      </c>
      <c r="FJ6" s="140">
        <v>19769</v>
      </c>
      <c r="FK6" s="140">
        <v>41643</v>
      </c>
      <c r="FL6" s="140">
        <v>52599</v>
      </c>
      <c r="FM6" s="140">
        <v>49987</v>
      </c>
      <c r="FN6" s="140">
        <v>47874</v>
      </c>
      <c r="FO6" s="140">
        <v>41775</v>
      </c>
      <c r="FP6" s="140">
        <v>42026</v>
      </c>
      <c r="FQ6" s="140">
        <v>51905</v>
      </c>
      <c r="FR6" s="140">
        <v>36129</v>
      </c>
      <c r="FS6" s="140">
        <v>33969</v>
      </c>
      <c r="FT6" s="140">
        <v>37553</v>
      </c>
      <c r="FU6" s="140">
        <v>42512</v>
      </c>
      <c r="FV6" s="140">
        <v>31164</v>
      </c>
      <c r="FW6" s="140">
        <v>49102</v>
      </c>
      <c r="FX6" s="140">
        <v>56215</v>
      </c>
      <c r="FY6" s="140">
        <v>53802</v>
      </c>
      <c r="FZ6" s="140">
        <v>60197</v>
      </c>
      <c r="GA6" s="140">
        <v>57699</v>
      </c>
      <c r="GB6" s="140">
        <v>51907</v>
      </c>
      <c r="GC6" s="140">
        <v>59122</v>
      </c>
      <c r="GD6" s="140">
        <v>52915</v>
      </c>
      <c r="GE6" s="140">
        <v>57228</v>
      </c>
      <c r="GF6" s="140">
        <v>57655</v>
      </c>
      <c r="GG6" s="140">
        <v>46147</v>
      </c>
      <c r="GH6" s="140">
        <v>30153</v>
      </c>
      <c r="GI6" s="140">
        <v>52004</v>
      </c>
      <c r="GJ6" s="140">
        <v>59641</v>
      </c>
      <c r="GK6" s="140">
        <v>64219</v>
      </c>
      <c r="GL6" s="140">
        <v>61550</v>
      </c>
      <c r="GM6" s="140">
        <v>60888</v>
      </c>
      <c r="GN6" s="140">
        <v>62191</v>
      </c>
      <c r="GO6" s="140">
        <v>59798</v>
      </c>
      <c r="GP6" s="140">
        <v>55150</v>
      </c>
      <c r="GQ6" s="140">
        <v>44382</v>
      </c>
      <c r="GR6" s="140">
        <v>57650</v>
      </c>
      <c r="GS6" s="140">
        <v>46099</v>
      </c>
      <c r="GT6" s="140">
        <v>29618</v>
      </c>
      <c r="GU6" s="140">
        <v>51671</v>
      </c>
      <c r="GV6" s="140">
        <v>53380</v>
      </c>
      <c r="GW6" s="140">
        <v>50950</v>
      </c>
      <c r="GX6" s="140">
        <v>44193</v>
      </c>
      <c r="GY6" s="140">
        <v>39339</v>
      </c>
      <c r="GZ6" s="140">
        <v>37859</v>
      </c>
      <c r="HA6" s="140">
        <v>41825</v>
      </c>
      <c r="HB6" s="140">
        <v>39164</v>
      </c>
      <c r="HC6" s="140">
        <v>57546</v>
      </c>
      <c r="HD6" s="140">
        <v>50766</v>
      </c>
      <c r="HE6" s="140">
        <v>47124</v>
      </c>
      <c r="HF6" s="140">
        <v>41319</v>
      </c>
      <c r="HG6" s="140">
        <v>41515</v>
      </c>
      <c r="HH6" s="140">
        <v>46756</v>
      </c>
      <c r="HI6" s="140">
        <v>48214</v>
      </c>
      <c r="HJ6" s="140">
        <v>46857</v>
      </c>
      <c r="HK6" s="140">
        <v>42589</v>
      </c>
      <c r="HL6" s="140">
        <v>39819</v>
      </c>
      <c r="HM6" s="140">
        <v>43553</v>
      </c>
      <c r="HN6" s="140">
        <v>34985</v>
      </c>
      <c r="HO6" s="140">
        <v>32578</v>
      </c>
      <c r="HP6" s="140">
        <v>33061</v>
      </c>
      <c r="HQ6" s="140">
        <v>31666</v>
      </c>
      <c r="HR6" s="140">
        <v>37622</v>
      </c>
      <c r="HS6" s="140">
        <v>49996</v>
      </c>
      <c r="HT6" s="140">
        <v>53979</v>
      </c>
      <c r="HU6" s="140">
        <v>52036</v>
      </c>
      <c r="HV6" s="140">
        <v>48275</v>
      </c>
      <c r="HW6" s="140">
        <v>45585</v>
      </c>
      <c r="HX6" s="140">
        <v>47283</v>
      </c>
      <c r="HY6" s="140">
        <v>49517</v>
      </c>
      <c r="HZ6" s="140">
        <v>47708</v>
      </c>
      <c r="IA6" s="140">
        <v>50139</v>
      </c>
      <c r="IB6" s="140">
        <v>50521</v>
      </c>
      <c r="IC6" s="140">
        <v>43820</v>
      </c>
      <c r="ID6" s="140">
        <v>37589</v>
      </c>
      <c r="IE6" s="140">
        <v>53985</v>
      </c>
      <c r="IF6" s="140">
        <v>56961</v>
      </c>
      <c r="IG6" s="140">
        <v>56805</v>
      </c>
      <c r="IH6" s="140">
        <v>59264</v>
      </c>
      <c r="II6" s="140">
        <v>57962</v>
      </c>
      <c r="IJ6" s="140">
        <v>62775</v>
      </c>
      <c r="IK6" s="140">
        <v>60067</v>
      </c>
      <c r="IL6" s="140">
        <v>64302</v>
      </c>
      <c r="IM6" s="140">
        <v>57522</v>
      </c>
      <c r="IN6" s="140">
        <v>62118</v>
      </c>
      <c r="IO6" s="140">
        <v>71006</v>
      </c>
      <c r="IP6" s="140">
        <v>56868</v>
      </c>
      <c r="IQ6" s="140">
        <v>61025</v>
      </c>
      <c r="IR6" s="140">
        <v>67774</v>
      </c>
      <c r="IS6" s="140">
        <v>64289</v>
      </c>
      <c r="IT6" s="140">
        <v>74185</v>
      </c>
      <c r="IU6" s="140">
        <v>65629</v>
      </c>
      <c r="IV6" s="140">
        <v>65786</v>
      </c>
      <c r="IW6" s="140">
        <v>72418</v>
      </c>
      <c r="IX6" s="140">
        <v>65646</v>
      </c>
      <c r="IY6" s="140">
        <v>68477</v>
      </c>
      <c r="IZ6" s="140">
        <v>62562</v>
      </c>
      <c r="JA6" s="140">
        <v>68116</v>
      </c>
      <c r="JB6" s="140">
        <v>69186</v>
      </c>
      <c r="JC6" s="140">
        <v>72283</v>
      </c>
      <c r="JD6" s="140">
        <v>77511</v>
      </c>
      <c r="JE6" s="140">
        <v>77634</v>
      </c>
      <c r="JF6" s="140">
        <v>81338</v>
      </c>
      <c r="JG6" s="140">
        <v>80485</v>
      </c>
      <c r="JH6" s="140">
        <v>69486</v>
      </c>
      <c r="JI6" s="140">
        <v>79235</v>
      </c>
      <c r="JJ6" s="140">
        <v>80201</v>
      </c>
      <c r="JK6" s="140">
        <v>76880</v>
      </c>
      <c r="JL6" s="140">
        <v>74214</v>
      </c>
      <c r="JM6" s="140">
        <v>74137</v>
      </c>
      <c r="JN6" s="140">
        <v>58476</v>
      </c>
      <c r="JO6" s="140">
        <v>85045</v>
      </c>
      <c r="JP6" s="140">
        <v>96839</v>
      </c>
      <c r="JQ6" s="140">
        <v>99868</v>
      </c>
      <c r="JR6" s="140">
        <v>99558</v>
      </c>
      <c r="JS6" s="140">
        <v>104304</v>
      </c>
      <c r="JT6" s="140">
        <v>93141</v>
      </c>
      <c r="JU6" s="140">
        <v>96685</v>
      </c>
      <c r="JV6" s="140">
        <v>91509</v>
      </c>
      <c r="JW6" s="140">
        <v>80435</v>
      </c>
      <c r="JX6" s="140">
        <v>86105</v>
      </c>
      <c r="JY6" s="140">
        <v>70570</v>
      </c>
      <c r="JZ6" s="140">
        <v>71622</v>
      </c>
      <c r="KA6" s="140">
        <v>92469</v>
      </c>
      <c r="KB6" s="140">
        <v>92266</v>
      </c>
      <c r="KC6" s="140">
        <v>94572</v>
      </c>
      <c r="KD6" s="140">
        <v>99507</v>
      </c>
      <c r="KE6" s="140">
        <v>107209</v>
      </c>
      <c r="KF6" s="140">
        <v>98262</v>
      </c>
      <c r="KG6" s="140">
        <v>102147</v>
      </c>
      <c r="KH6" s="140">
        <v>103539</v>
      </c>
      <c r="KI6" s="140">
        <v>89370</v>
      </c>
      <c r="KJ6" s="140">
        <v>93870</v>
      </c>
      <c r="KK6" s="140">
        <v>111283</v>
      </c>
      <c r="KL6" s="140">
        <v>100494</v>
      </c>
      <c r="KM6" s="140">
        <v>113472</v>
      </c>
      <c r="KN6" s="140">
        <v>101769</v>
      </c>
      <c r="KO6" s="140">
        <v>88270</v>
      </c>
      <c r="KP6" s="140">
        <v>88127</v>
      </c>
      <c r="KQ6" s="140">
        <v>80327</v>
      </c>
      <c r="KR6" s="140">
        <v>86856</v>
      </c>
      <c r="KS6" s="140">
        <v>98485</v>
      </c>
      <c r="KT6" s="140">
        <v>85543</v>
      </c>
      <c r="KU6" s="140">
        <v>100543</v>
      </c>
      <c r="KV6" s="140">
        <v>101898</v>
      </c>
      <c r="KW6" s="140">
        <v>91044</v>
      </c>
      <c r="KX6" s="140">
        <v>85780</v>
      </c>
      <c r="KY6" s="140">
        <v>125473</v>
      </c>
      <c r="KZ6" s="140">
        <v>108864</v>
      </c>
      <c r="LA6" s="140">
        <v>106380</v>
      </c>
      <c r="LB6" s="140">
        <v>122921</v>
      </c>
      <c r="LC6" s="140">
        <v>122024</v>
      </c>
      <c r="LD6" s="140">
        <v>118877</v>
      </c>
      <c r="LE6" s="140">
        <v>126856</v>
      </c>
      <c r="LF6" s="140">
        <v>125822</v>
      </c>
      <c r="LG6" s="140">
        <v>108103</v>
      </c>
      <c r="LH6" s="140">
        <v>107995</v>
      </c>
      <c r="LI6" s="140">
        <v>104471</v>
      </c>
      <c r="LJ6" s="140">
        <v>93165</v>
      </c>
      <c r="LK6" s="140">
        <v>123736</v>
      </c>
      <c r="LL6" s="140">
        <v>134961</v>
      </c>
      <c r="LM6" s="140">
        <v>119847</v>
      </c>
      <c r="LN6" s="140">
        <v>134704</v>
      </c>
      <c r="LO6" s="140">
        <v>119127</v>
      </c>
      <c r="LP6" s="140">
        <v>100152</v>
      </c>
      <c r="LQ6" s="140">
        <v>113835</v>
      </c>
      <c r="LR6" s="140">
        <v>90633</v>
      </c>
      <c r="LS6" s="140">
        <v>93939</v>
      </c>
      <c r="LT6" s="140">
        <v>81709</v>
      </c>
      <c r="LU6" s="140">
        <v>77278</v>
      </c>
      <c r="LV6" s="140">
        <v>70222</v>
      </c>
      <c r="LW6" s="140">
        <v>119667</v>
      </c>
      <c r="LX6" s="140">
        <v>110590</v>
      </c>
      <c r="LY6" s="140">
        <v>102070</v>
      </c>
      <c r="LZ6" s="140">
        <v>122271</v>
      </c>
      <c r="MA6" s="140">
        <v>112791</v>
      </c>
      <c r="MB6" s="140">
        <v>97409</v>
      </c>
      <c r="MC6" s="140">
        <v>125547</v>
      </c>
      <c r="MD6" s="140">
        <v>85154</v>
      </c>
      <c r="ME6" s="140">
        <v>110505</v>
      </c>
      <c r="MF6" s="140">
        <v>100748</v>
      </c>
      <c r="MG6" s="140">
        <v>85965</v>
      </c>
      <c r="MH6" s="140">
        <v>100625</v>
      </c>
      <c r="MI6" s="140">
        <v>118014</v>
      </c>
      <c r="MJ6" s="140">
        <v>123385</v>
      </c>
      <c r="MK6" s="140">
        <v>122523</v>
      </c>
      <c r="ML6" s="140">
        <v>117751</v>
      </c>
      <c r="MM6" s="140">
        <v>122658</v>
      </c>
      <c r="MN6" s="140">
        <v>101986</v>
      </c>
      <c r="MO6" s="140">
        <v>117823</v>
      </c>
      <c r="MP6" s="140">
        <v>91801</v>
      </c>
      <c r="MQ6" s="140">
        <v>69662</v>
      </c>
      <c r="MR6" s="140">
        <v>91289</v>
      </c>
      <c r="MS6" s="140">
        <v>88214</v>
      </c>
      <c r="MT6" s="140">
        <v>84177</v>
      </c>
      <c r="MU6" s="140">
        <v>92134</v>
      </c>
      <c r="MV6" s="140">
        <v>89390</v>
      </c>
      <c r="MW6" s="140">
        <v>98719</v>
      </c>
      <c r="MX6" s="140">
        <v>91513</v>
      </c>
      <c r="MY6" s="140">
        <v>90117</v>
      </c>
      <c r="MZ6" s="140">
        <v>77157</v>
      </c>
      <c r="NA6" s="140">
        <v>77170</v>
      </c>
      <c r="NB6" s="140">
        <v>69616</v>
      </c>
      <c r="NC6" s="140">
        <v>67919</v>
      </c>
      <c r="ND6" s="140">
        <v>68997</v>
      </c>
      <c r="NE6" s="140">
        <v>64107</v>
      </c>
      <c r="NF6" s="140">
        <v>80752</v>
      </c>
      <c r="NG6" s="140">
        <v>91584</v>
      </c>
      <c r="NH6" s="140">
        <v>80318</v>
      </c>
      <c r="NI6" s="140">
        <v>68470</v>
      </c>
      <c r="NJ6" s="140">
        <v>60568</v>
      </c>
      <c r="NK6" s="140">
        <v>60520</v>
      </c>
      <c r="NL6" s="140">
        <v>76629</v>
      </c>
      <c r="NM6" s="140">
        <v>80268</v>
      </c>
      <c r="NN6" s="140">
        <v>77840</v>
      </c>
      <c r="NO6" s="140">
        <v>75807</v>
      </c>
      <c r="NP6" s="140">
        <v>81121</v>
      </c>
      <c r="NQ6" s="140">
        <v>92014</v>
      </c>
      <c r="NR6" s="140">
        <v>88220</v>
      </c>
      <c r="NS6" s="140">
        <v>122916</v>
      </c>
      <c r="NT6" s="140">
        <v>114154</v>
      </c>
      <c r="NU6" s="140">
        <v>113478</v>
      </c>
      <c r="NV6" s="140">
        <v>120061</v>
      </c>
      <c r="NW6" s="140">
        <v>123292</v>
      </c>
      <c r="NX6" s="140">
        <v>111113</v>
      </c>
      <c r="NY6" s="140">
        <v>132518</v>
      </c>
      <c r="NZ6" s="140">
        <v>127105</v>
      </c>
      <c r="OA6" s="140">
        <v>118626</v>
      </c>
      <c r="OB6" s="140">
        <v>97544</v>
      </c>
      <c r="OC6" s="140">
        <v>126218</v>
      </c>
      <c r="OD6" s="140">
        <v>106562</v>
      </c>
      <c r="OE6" s="140">
        <v>92320</v>
      </c>
      <c r="OF6" s="140">
        <v>119778</v>
      </c>
      <c r="OG6" s="140">
        <v>112658</v>
      </c>
      <c r="OH6" s="140">
        <v>115971</v>
      </c>
      <c r="OI6" s="140">
        <v>101900</v>
      </c>
      <c r="OJ6" s="140">
        <v>101367</v>
      </c>
      <c r="OK6" s="140">
        <v>113559</v>
      </c>
      <c r="OL6" s="140">
        <v>101641</v>
      </c>
      <c r="OM6" s="140">
        <v>92258</v>
      </c>
      <c r="ON6" s="140">
        <v>81758</v>
      </c>
      <c r="OO6" s="140">
        <v>106970</v>
      </c>
      <c r="OP6" s="140">
        <v>97845</v>
      </c>
      <c r="OQ6" s="140">
        <v>109823</v>
      </c>
      <c r="OR6" s="140">
        <v>126619</v>
      </c>
      <c r="OS6" s="140">
        <v>127174</v>
      </c>
      <c r="OT6" s="140">
        <v>125661</v>
      </c>
      <c r="OU6" s="140">
        <v>124671</v>
      </c>
      <c r="OV6" s="140">
        <v>121353</v>
      </c>
      <c r="OW6" s="140">
        <v>128806</v>
      </c>
      <c r="OX6" s="140">
        <v>126297</v>
      </c>
      <c r="OY6" s="140">
        <v>108907</v>
      </c>
      <c r="OZ6" s="140">
        <v>129730</v>
      </c>
      <c r="PA6" s="140">
        <v>136346</v>
      </c>
      <c r="PB6" s="140">
        <v>129120</v>
      </c>
      <c r="PC6" s="140">
        <v>114213</v>
      </c>
      <c r="PD6" s="140">
        <v>140962</v>
      </c>
      <c r="PE6" s="140">
        <v>140453</v>
      </c>
      <c r="PF6" s="140">
        <v>145538</v>
      </c>
      <c r="PG6" s="140">
        <v>132321</v>
      </c>
      <c r="PH6" s="140">
        <v>112411</v>
      </c>
      <c r="PI6" s="140">
        <v>122056</v>
      </c>
      <c r="PJ6" s="140">
        <v>128132</v>
      </c>
      <c r="PK6" s="140">
        <v>129550</v>
      </c>
      <c r="PL6" s="140">
        <v>127213</v>
      </c>
      <c r="PM6" s="140">
        <v>129276</v>
      </c>
      <c r="PN6" s="140">
        <v>142747</v>
      </c>
      <c r="PO6" s="140">
        <v>136003</v>
      </c>
      <c r="PP6" s="140">
        <v>144620</v>
      </c>
      <c r="PQ6" s="140">
        <v>149816</v>
      </c>
      <c r="PR6" s="140">
        <v>156429</v>
      </c>
      <c r="PS6" s="140">
        <v>147165</v>
      </c>
      <c r="PT6" s="140">
        <v>143025</v>
      </c>
      <c r="PU6" s="140">
        <v>157355</v>
      </c>
      <c r="PV6" s="140">
        <v>137049</v>
      </c>
      <c r="PW6" s="140">
        <v>139315</v>
      </c>
      <c r="PX6" s="140">
        <v>140895</v>
      </c>
      <c r="PY6" s="140">
        <v>144321</v>
      </c>
      <c r="PZ6" s="140">
        <v>126328</v>
      </c>
      <c r="QA6" s="140">
        <v>154031</v>
      </c>
      <c r="QB6" s="140">
        <v>168982</v>
      </c>
      <c r="QC6" s="140">
        <v>158086</v>
      </c>
      <c r="QD6" s="140">
        <v>165730</v>
      </c>
      <c r="QE6" s="140">
        <v>155605</v>
      </c>
      <c r="QF6" s="140">
        <v>149154</v>
      </c>
      <c r="QG6" s="140">
        <v>167960</v>
      </c>
      <c r="QH6" s="140">
        <v>153150</v>
      </c>
      <c r="QI6" s="140">
        <v>138734</v>
      </c>
      <c r="QJ6" s="140">
        <v>142469</v>
      </c>
      <c r="QK6" s="140">
        <v>158527</v>
      </c>
      <c r="QL6" s="140">
        <v>145801</v>
      </c>
      <c r="QM6" s="140">
        <v>144419</v>
      </c>
      <c r="QN6" s="140">
        <v>135433</v>
      </c>
      <c r="QO6" s="140">
        <v>164176</v>
      </c>
      <c r="QP6" s="140">
        <v>155368</v>
      </c>
      <c r="QQ6" s="140">
        <v>177930</v>
      </c>
      <c r="QR6" s="140">
        <v>170754</v>
      </c>
      <c r="QS6" s="140">
        <v>208994</v>
      </c>
      <c r="QT6" s="140">
        <v>193466</v>
      </c>
      <c r="QU6" s="140">
        <v>189016</v>
      </c>
      <c r="QV6" s="140">
        <v>200514</v>
      </c>
      <c r="QW6" s="140">
        <v>221371</v>
      </c>
      <c r="QX6" s="140">
        <v>192227</v>
      </c>
      <c r="QY6" s="140">
        <v>219424</v>
      </c>
      <c r="QZ6" s="140">
        <v>239345</v>
      </c>
      <c r="RA6" s="140">
        <v>239870</v>
      </c>
      <c r="RB6" s="140">
        <v>243497</v>
      </c>
      <c r="RC6" s="140">
        <v>221745</v>
      </c>
      <c r="RD6" s="140">
        <v>213452</v>
      </c>
      <c r="RE6" s="140">
        <v>257356</v>
      </c>
      <c r="RF6" s="140">
        <v>236522</v>
      </c>
      <c r="RG6" s="140">
        <v>228137</v>
      </c>
      <c r="RH6" s="140">
        <v>229920</v>
      </c>
      <c r="RI6" s="140">
        <v>246415</v>
      </c>
      <c r="RJ6" s="140">
        <v>196189</v>
      </c>
      <c r="RK6" s="140">
        <v>260222</v>
      </c>
      <c r="RL6" s="140">
        <v>262678</v>
      </c>
      <c r="RM6" s="140">
        <v>268876</v>
      </c>
      <c r="RN6" s="140">
        <v>299750</v>
      </c>
      <c r="RO6" s="140">
        <v>284893</v>
      </c>
      <c r="RP6" s="140">
        <v>264928</v>
      </c>
      <c r="RQ6" s="140">
        <v>300042</v>
      </c>
      <c r="RR6" s="140">
        <v>275158</v>
      </c>
      <c r="RS6" s="140">
        <v>236879</v>
      </c>
      <c r="RT6" s="140">
        <v>216348</v>
      </c>
      <c r="RU6" s="140">
        <v>261171</v>
      </c>
      <c r="RV6" s="140">
        <v>216581</v>
      </c>
      <c r="RW6" s="140">
        <v>270501</v>
      </c>
      <c r="RX6" s="140">
        <v>284900</v>
      </c>
      <c r="RY6" s="140">
        <v>255546</v>
      </c>
      <c r="RZ6" s="140">
        <v>282006</v>
      </c>
      <c r="SA6" s="140">
        <v>243475</v>
      </c>
      <c r="SB6" s="140">
        <v>230567</v>
      </c>
      <c r="SC6" s="140">
        <v>261608</v>
      </c>
      <c r="SD6" s="140">
        <v>252302</v>
      </c>
      <c r="SE6" s="140">
        <v>192378</v>
      </c>
      <c r="SF6" s="140">
        <v>209070</v>
      </c>
      <c r="SG6" s="140">
        <v>218066</v>
      </c>
      <c r="SH6" s="140">
        <v>152453</v>
      </c>
      <c r="SI6" s="140">
        <v>245685</v>
      </c>
      <c r="SJ6" s="140">
        <v>275937</v>
      </c>
      <c r="SK6" s="140">
        <v>267181</v>
      </c>
      <c r="SL6" s="140">
        <v>277087</v>
      </c>
      <c r="SM6" s="140">
        <v>260230</v>
      </c>
    </row>
    <row r="7" spans="1:507">
      <c r="A7" s="140" t="s">
        <v>226</v>
      </c>
      <c r="B7" s="140" t="s">
        <v>224</v>
      </c>
      <c r="C7" s="140">
        <v>12819</v>
      </c>
      <c r="D7" s="140">
        <v>12073</v>
      </c>
      <c r="E7" s="140">
        <v>15304</v>
      </c>
      <c r="F7" s="140">
        <v>13341</v>
      </c>
      <c r="G7" s="140">
        <v>15471</v>
      </c>
      <c r="H7" s="140">
        <v>14635</v>
      </c>
      <c r="I7" s="140">
        <v>19524</v>
      </c>
      <c r="J7" s="140">
        <v>12158</v>
      </c>
      <c r="K7" s="140">
        <v>14197</v>
      </c>
      <c r="L7" s="140">
        <v>12902</v>
      </c>
      <c r="M7" s="140">
        <v>16061</v>
      </c>
      <c r="N7" s="140">
        <v>15524</v>
      </c>
      <c r="O7" s="140">
        <v>18215</v>
      </c>
      <c r="P7" s="140">
        <v>18393</v>
      </c>
      <c r="Q7" s="140">
        <v>21637</v>
      </c>
      <c r="R7" s="140">
        <v>17644</v>
      </c>
      <c r="S7" s="140">
        <v>19304</v>
      </c>
      <c r="T7" s="140">
        <v>18961</v>
      </c>
      <c r="U7" s="140">
        <v>19172</v>
      </c>
      <c r="V7" s="140">
        <v>13687</v>
      </c>
      <c r="W7" s="140">
        <v>19210</v>
      </c>
      <c r="X7" s="140">
        <v>19999</v>
      </c>
      <c r="Y7" s="140">
        <v>18310</v>
      </c>
      <c r="Z7" s="140">
        <v>18826</v>
      </c>
      <c r="AA7" s="140">
        <v>19565</v>
      </c>
      <c r="AB7" s="140">
        <v>17158</v>
      </c>
      <c r="AC7" s="140">
        <v>17309</v>
      </c>
      <c r="AD7" s="140">
        <v>15110</v>
      </c>
      <c r="AE7" s="140">
        <v>13681</v>
      </c>
      <c r="AF7" s="140">
        <v>11876</v>
      </c>
      <c r="AG7" s="140">
        <v>9201</v>
      </c>
      <c r="AH7" s="140">
        <v>8806</v>
      </c>
      <c r="AI7" s="140">
        <v>13856</v>
      </c>
      <c r="AJ7" s="140">
        <v>16825</v>
      </c>
      <c r="AK7" s="140">
        <v>15499</v>
      </c>
      <c r="AL7" s="140">
        <v>11803</v>
      </c>
      <c r="AM7" s="140">
        <v>12887</v>
      </c>
      <c r="AN7" s="140">
        <v>15290</v>
      </c>
      <c r="AO7" s="140">
        <v>14503</v>
      </c>
      <c r="AP7" s="140">
        <v>16311</v>
      </c>
      <c r="AQ7" s="140">
        <v>14628</v>
      </c>
      <c r="AR7" s="140">
        <v>9225</v>
      </c>
      <c r="AS7" s="140">
        <v>8128</v>
      </c>
      <c r="AT7" s="140">
        <v>10717</v>
      </c>
      <c r="AU7" s="140">
        <v>16793</v>
      </c>
      <c r="AV7" s="140">
        <v>21822</v>
      </c>
      <c r="AW7" s="140">
        <v>21040</v>
      </c>
      <c r="AX7" s="140">
        <v>17058</v>
      </c>
      <c r="AY7" s="140">
        <v>18834</v>
      </c>
      <c r="AZ7" s="140">
        <v>19072</v>
      </c>
      <c r="BA7" s="140">
        <v>16199</v>
      </c>
      <c r="BB7" s="140">
        <v>13581</v>
      </c>
      <c r="BC7" s="140">
        <v>13380</v>
      </c>
      <c r="BD7" s="140">
        <v>17093</v>
      </c>
      <c r="BE7" s="140">
        <v>11785</v>
      </c>
      <c r="BF7" s="140">
        <v>21169</v>
      </c>
      <c r="BG7" s="140">
        <v>18739</v>
      </c>
      <c r="BH7" s="140">
        <v>23274</v>
      </c>
      <c r="BI7" s="140">
        <v>21482</v>
      </c>
      <c r="BJ7" s="140">
        <v>22692</v>
      </c>
      <c r="BK7" s="140">
        <v>27573</v>
      </c>
      <c r="BL7" s="140">
        <v>30693</v>
      </c>
      <c r="BM7" s="140">
        <v>32008</v>
      </c>
      <c r="BN7" s="140">
        <v>29478</v>
      </c>
      <c r="BO7" s="140">
        <v>32251</v>
      </c>
      <c r="BP7" s="140">
        <v>31378</v>
      </c>
      <c r="BQ7" s="140">
        <v>24161</v>
      </c>
      <c r="BR7" s="140">
        <v>10567</v>
      </c>
      <c r="BS7" s="140">
        <v>33704</v>
      </c>
      <c r="BT7" s="140">
        <v>36004</v>
      </c>
      <c r="BU7" s="140">
        <v>32775</v>
      </c>
      <c r="BV7" s="140">
        <v>28270</v>
      </c>
      <c r="BW7" s="140">
        <v>30436</v>
      </c>
      <c r="BX7" s="140">
        <v>30740</v>
      </c>
      <c r="BY7" s="140">
        <v>33400</v>
      </c>
      <c r="BZ7" s="140">
        <v>36488</v>
      </c>
      <c r="CA7" s="140">
        <v>31269</v>
      </c>
      <c r="CB7" s="140">
        <v>29204</v>
      </c>
      <c r="CC7" s="140">
        <v>24588</v>
      </c>
      <c r="CD7" s="140">
        <v>13599</v>
      </c>
      <c r="CE7" s="140">
        <v>36634</v>
      </c>
      <c r="CF7" s="140">
        <v>37059</v>
      </c>
      <c r="CG7" s="140">
        <v>35616</v>
      </c>
      <c r="CH7" s="140">
        <v>36561</v>
      </c>
      <c r="CI7" s="140">
        <v>35176</v>
      </c>
      <c r="CJ7" s="140">
        <v>30568</v>
      </c>
      <c r="CK7" s="140">
        <v>40211</v>
      </c>
      <c r="CL7" s="140">
        <v>36795</v>
      </c>
      <c r="CM7" s="140">
        <v>33585</v>
      </c>
      <c r="CN7" s="140">
        <v>42432</v>
      </c>
      <c r="CO7" s="140">
        <v>38495</v>
      </c>
      <c r="CP7" s="140">
        <v>13140</v>
      </c>
      <c r="CQ7" s="140">
        <v>42258</v>
      </c>
      <c r="CR7" s="140">
        <v>44976</v>
      </c>
      <c r="CS7" s="140">
        <v>37213</v>
      </c>
      <c r="CT7" s="140">
        <v>48897</v>
      </c>
      <c r="CU7" s="140">
        <v>48249</v>
      </c>
      <c r="CV7" s="140">
        <v>48956</v>
      </c>
      <c r="CW7" s="140">
        <v>46059</v>
      </c>
      <c r="CX7" s="140">
        <v>48120</v>
      </c>
      <c r="CY7" s="140">
        <v>51243</v>
      </c>
      <c r="CZ7" s="140">
        <v>47402</v>
      </c>
      <c r="DA7" s="140">
        <v>44299</v>
      </c>
      <c r="DB7" s="140">
        <v>21238</v>
      </c>
      <c r="DC7" s="140">
        <v>46560</v>
      </c>
      <c r="DD7" s="140">
        <v>54569</v>
      </c>
      <c r="DE7" s="140">
        <v>40770</v>
      </c>
      <c r="DF7" s="140">
        <v>46278</v>
      </c>
      <c r="DG7" s="140">
        <v>46254</v>
      </c>
      <c r="DH7" s="140">
        <v>47804</v>
      </c>
      <c r="DI7" s="140">
        <v>56832</v>
      </c>
      <c r="DJ7" s="140">
        <v>55914</v>
      </c>
      <c r="DK7" s="140">
        <v>50640</v>
      </c>
      <c r="DL7" s="140">
        <v>54416</v>
      </c>
      <c r="DM7" s="140">
        <v>52297</v>
      </c>
      <c r="DN7" s="140">
        <v>23145</v>
      </c>
      <c r="DO7" s="140">
        <v>55076</v>
      </c>
      <c r="DP7" s="140">
        <v>59612</v>
      </c>
      <c r="DQ7" s="140">
        <v>55139</v>
      </c>
      <c r="DR7" s="140">
        <v>54948</v>
      </c>
      <c r="DS7" s="140">
        <v>53013</v>
      </c>
      <c r="DT7" s="140">
        <v>45930</v>
      </c>
      <c r="DU7" s="140">
        <v>48029</v>
      </c>
      <c r="DV7" s="140">
        <v>34388</v>
      </c>
      <c r="DW7" s="140">
        <v>39712</v>
      </c>
      <c r="DX7" s="140">
        <v>47459</v>
      </c>
      <c r="DY7" s="140">
        <v>34615</v>
      </c>
      <c r="DZ7" s="140">
        <v>20059</v>
      </c>
      <c r="EA7" s="140">
        <v>42320</v>
      </c>
      <c r="EB7" s="140">
        <v>59363</v>
      </c>
      <c r="EC7" s="140">
        <v>52151</v>
      </c>
      <c r="ED7" s="140">
        <v>45575</v>
      </c>
      <c r="EE7" s="140">
        <v>47861</v>
      </c>
      <c r="EF7" s="140">
        <v>52785</v>
      </c>
      <c r="EG7" s="140">
        <v>50558</v>
      </c>
      <c r="EH7" s="140">
        <v>35837</v>
      </c>
      <c r="EI7" s="140">
        <v>35845</v>
      </c>
      <c r="EJ7" s="140">
        <v>45702</v>
      </c>
      <c r="EK7" s="140">
        <v>33656</v>
      </c>
      <c r="EL7" s="140">
        <v>21926</v>
      </c>
      <c r="EM7" s="140">
        <v>59945</v>
      </c>
      <c r="EN7" s="140">
        <v>72605</v>
      </c>
      <c r="EO7" s="140">
        <v>74161</v>
      </c>
      <c r="EP7" s="140">
        <v>70213</v>
      </c>
      <c r="EQ7" s="140">
        <v>69226</v>
      </c>
      <c r="ER7" s="140">
        <v>75106</v>
      </c>
      <c r="ES7" s="140">
        <v>75115</v>
      </c>
      <c r="ET7" s="140">
        <v>64331</v>
      </c>
      <c r="EU7" s="140">
        <v>53674</v>
      </c>
      <c r="EV7" s="140">
        <v>36667</v>
      </c>
      <c r="EW7" s="140">
        <v>15089</v>
      </c>
      <c r="EX7" s="140">
        <v>21764</v>
      </c>
      <c r="EY7" s="140">
        <v>66511</v>
      </c>
      <c r="EZ7" s="140">
        <v>79596</v>
      </c>
      <c r="FA7" s="140">
        <v>76787</v>
      </c>
      <c r="FB7" s="140">
        <v>61419</v>
      </c>
      <c r="FC7" s="140">
        <v>56999</v>
      </c>
      <c r="FD7" s="140">
        <v>73001</v>
      </c>
      <c r="FE7" s="140">
        <v>80953</v>
      </c>
      <c r="FF7" s="140">
        <v>57449</v>
      </c>
      <c r="FG7" s="140">
        <v>66838</v>
      </c>
      <c r="FH7" s="140">
        <v>74264</v>
      </c>
      <c r="FI7" s="140">
        <v>52247</v>
      </c>
      <c r="FJ7" s="140">
        <v>30201</v>
      </c>
      <c r="FK7" s="140">
        <v>61443</v>
      </c>
      <c r="FL7" s="140">
        <v>73214</v>
      </c>
      <c r="FM7" s="140">
        <v>70467</v>
      </c>
      <c r="FN7" s="140">
        <v>66143</v>
      </c>
      <c r="FO7" s="140">
        <v>58197</v>
      </c>
      <c r="FP7" s="140">
        <v>56395</v>
      </c>
      <c r="FQ7" s="140">
        <v>71101</v>
      </c>
      <c r="FR7" s="140">
        <v>49256</v>
      </c>
      <c r="FS7" s="140">
        <v>48452</v>
      </c>
      <c r="FT7" s="140">
        <v>50367</v>
      </c>
      <c r="FU7" s="140">
        <v>55778</v>
      </c>
      <c r="FV7" s="140">
        <v>42952</v>
      </c>
      <c r="FW7" s="140">
        <v>72424</v>
      </c>
      <c r="FX7" s="140">
        <v>80529</v>
      </c>
      <c r="FY7" s="140">
        <v>77576</v>
      </c>
      <c r="FZ7" s="140">
        <v>87011</v>
      </c>
      <c r="GA7" s="140">
        <v>83281</v>
      </c>
      <c r="GB7" s="140">
        <v>74643</v>
      </c>
      <c r="GC7" s="140">
        <v>85577</v>
      </c>
      <c r="GD7" s="140">
        <v>76811</v>
      </c>
      <c r="GE7" s="140">
        <v>81511</v>
      </c>
      <c r="GF7" s="140">
        <v>81318</v>
      </c>
      <c r="GG7" s="140">
        <v>65806</v>
      </c>
      <c r="GH7" s="140">
        <v>43583</v>
      </c>
      <c r="GI7" s="140">
        <v>77040</v>
      </c>
      <c r="GJ7" s="140">
        <v>87045</v>
      </c>
      <c r="GK7" s="140">
        <v>94289</v>
      </c>
      <c r="GL7" s="140">
        <v>92428</v>
      </c>
      <c r="GM7" s="140">
        <v>90738</v>
      </c>
      <c r="GN7" s="140">
        <v>91903</v>
      </c>
      <c r="GO7" s="140">
        <v>89421</v>
      </c>
      <c r="GP7" s="140">
        <v>81485</v>
      </c>
      <c r="GQ7" s="140">
        <v>64290</v>
      </c>
      <c r="GR7" s="140">
        <v>81075</v>
      </c>
      <c r="GS7" s="140">
        <v>65734</v>
      </c>
      <c r="GT7" s="140">
        <v>43427</v>
      </c>
      <c r="GU7" s="140">
        <v>77925</v>
      </c>
      <c r="GV7" s="140">
        <v>81724</v>
      </c>
      <c r="GW7" s="140">
        <v>76984</v>
      </c>
      <c r="GX7" s="140">
        <v>69013</v>
      </c>
      <c r="GY7" s="140">
        <v>60558</v>
      </c>
      <c r="GZ7" s="140">
        <v>57922</v>
      </c>
      <c r="HA7" s="140">
        <v>63565</v>
      </c>
      <c r="HB7" s="140">
        <v>60208</v>
      </c>
      <c r="HC7" s="140">
        <v>86558</v>
      </c>
      <c r="HD7" s="140">
        <v>75843</v>
      </c>
      <c r="HE7" s="140">
        <v>68749</v>
      </c>
      <c r="HF7" s="140">
        <v>61394</v>
      </c>
      <c r="HG7" s="140">
        <v>64811</v>
      </c>
      <c r="HH7" s="140">
        <v>74022</v>
      </c>
      <c r="HI7" s="140">
        <v>77082</v>
      </c>
      <c r="HJ7" s="140">
        <v>75652</v>
      </c>
      <c r="HK7" s="140">
        <v>67064</v>
      </c>
      <c r="HL7" s="140">
        <v>62845</v>
      </c>
      <c r="HM7" s="140">
        <v>68946</v>
      </c>
      <c r="HN7" s="140">
        <v>55063</v>
      </c>
      <c r="HO7" s="140">
        <v>51112</v>
      </c>
      <c r="HP7" s="140">
        <v>53314</v>
      </c>
      <c r="HQ7" s="140">
        <v>49327</v>
      </c>
      <c r="HR7" s="140">
        <v>57979</v>
      </c>
      <c r="HS7" s="140">
        <v>78915</v>
      </c>
      <c r="HT7" s="140">
        <v>82146</v>
      </c>
      <c r="HU7" s="140">
        <v>80614</v>
      </c>
      <c r="HV7" s="140">
        <v>67690</v>
      </c>
      <c r="HW7" s="140">
        <v>68677</v>
      </c>
      <c r="HX7" s="140">
        <v>72183</v>
      </c>
      <c r="HY7" s="140">
        <v>75691</v>
      </c>
      <c r="HZ7" s="140">
        <v>72816</v>
      </c>
      <c r="IA7" s="140">
        <v>75853</v>
      </c>
      <c r="IB7" s="140">
        <v>76546</v>
      </c>
      <c r="IC7" s="140">
        <v>65878</v>
      </c>
      <c r="ID7" s="140">
        <v>56613</v>
      </c>
      <c r="IE7" s="140">
        <v>80212</v>
      </c>
      <c r="IF7" s="140">
        <v>83909</v>
      </c>
      <c r="IG7" s="140">
        <v>83528</v>
      </c>
      <c r="IH7" s="140">
        <v>87305</v>
      </c>
      <c r="II7" s="140">
        <v>84789</v>
      </c>
      <c r="IJ7" s="140">
        <v>93177</v>
      </c>
      <c r="IK7" s="140">
        <v>86876</v>
      </c>
      <c r="IL7" s="140">
        <v>96343</v>
      </c>
      <c r="IM7" s="140">
        <v>85680</v>
      </c>
      <c r="IN7" s="140">
        <v>92839</v>
      </c>
      <c r="IO7" s="140">
        <v>104421</v>
      </c>
      <c r="IP7" s="140">
        <v>83370</v>
      </c>
      <c r="IQ7" s="140">
        <v>90751</v>
      </c>
      <c r="IR7" s="140">
        <v>99318</v>
      </c>
      <c r="IS7" s="140">
        <v>93199</v>
      </c>
      <c r="IT7" s="140">
        <v>107455</v>
      </c>
      <c r="IU7" s="140">
        <v>97005</v>
      </c>
      <c r="IV7" s="140">
        <v>98662</v>
      </c>
      <c r="IW7" s="140">
        <v>107688</v>
      </c>
      <c r="IX7" s="140">
        <v>97283</v>
      </c>
      <c r="IY7" s="140">
        <v>100767</v>
      </c>
      <c r="IZ7" s="140">
        <v>91206</v>
      </c>
      <c r="JA7" s="140">
        <v>98614</v>
      </c>
      <c r="JB7" s="140">
        <v>100319</v>
      </c>
      <c r="JC7" s="140">
        <v>107093</v>
      </c>
      <c r="JD7" s="140">
        <v>115732</v>
      </c>
      <c r="JE7" s="140">
        <v>113243</v>
      </c>
      <c r="JF7" s="140">
        <v>121656</v>
      </c>
      <c r="JG7" s="140">
        <v>118667</v>
      </c>
      <c r="JH7" s="140">
        <v>102483</v>
      </c>
      <c r="JI7" s="140">
        <v>115673</v>
      </c>
      <c r="JJ7" s="140">
        <v>117692</v>
      </c>
      <c r="JK7" s="140">
        <v>113017</v>
      </c>
      <c r="JL7" s="140">
        <v>107803</v>
      </c>
      <c r="JM7" s="140">
        <v>106705</v>
      </c>
      <c r="JN7" s="140">
        <v>84332</v>
      </c>
      <c r="JO7" s="140">
        <v>126382</v>
      </c>
      <c r="JP7" s="140">
        <v>142361</v>
      </c>
      <c r="JQ7" s="140">
        <v>146705</v>
      </c>
      <c r="JR7" s="140">
        <v>148859</v>
      </c>
      <c r="JS7" s="140">
        <v>154900</v>
      </c>
      <c r="JT7" s="140">
        <v>138866</v>
      </c>
      <c r="JU7" s="140">
        <v>142930</v>
      </c>
      <c r="JV7" s="140">
        <v>133036</v>
      </c>
      <c r="JW7" s="140">
        <v>117803</v>
      </c>
      <c r="JX7" s="140">
        <v>126006</v>
      </c>
      <c r="JY7" s="140">
        <v>102475</v>
      </c>
      <c r="JZ7" s="140">
        <v>104669</v>
      </c>
      <c r="KA7" s="140">
        <v>140268</v>
      </c>
      <c r="KB7" s="140">
        <v>140229</v>
      </c>
      <c r="KC7" s="140">
        <v>144989</v>
      </c>
      <c r="KD7" s="140">
        <v>149862</v>
      </c>
      <c r="KE7" s="140">
        <v>161470</v>
      </c>
      <c r="KF7" s="140">
        <v>146007</v>
      </c>
      <c r="KG7" s="140">
        <v>154357</v>
      </c>
      <c r="KH7" s="140">
        <v>150811</v>
      </c>
      <c r="KI7" s="140">
        <v>128328</v>
      </c>
      <c r="KJ7" s="140">
        <v>140070</v>
      </c>
      <c r="KK7" s="140">
        <v>162894</v>
      </c>
      <c r="KL7" s="140">
        <v>150896</v>
      </c>
      <c r="KM7" s="140">
        <v>166929</v>
      </c>
      <c r="KN7" s="140">
        <v>150398</v>
      </c>
      <c r="KO7" s="140">
        <v>127943</v>
      </c>
      <c r="KP7" s="140">
        <v>127051</v>
      </c>
      <c r="KQ7" s="140">
        <v>115751</v>
      </c>
      <c r="KR7" s="140">
        <v>125667</v>
      </c>
      <c r="KS7" s="140">
        <v>141457</v>
      </c>
      <c r="KT7" s="140">
        <v>122428</v>
      </c>
      <c r="KU7" s="140">
        <v>143740</v>
      </c>
      <c r="KV7" s="140">
        <v>145944</v>
      </c>
      <c r="KW7" s="140">
        <v>130774</v>
      </c>
      <c r="KX7" s="140">
        <v>127476</v>
      </c>
      <c r="KY7" s="140">
        <v>189418</v>
      </c>
      <c r="KZ7" s="140">
        <v>162537</v>
      </c>
      <c r="LA7" s="140">
        <v>152884</v>
      </c>
      <c r="LB7" s="140">
        <v>181424</v>
      </c>
      <c r="LC7" s="140">
        <v>179502</v>
      </c>
      <c r="LD7" s="140">
        <v>173549</v>
      </c>
      <c r="LE7" s="140">
        <v>184591</v>
      </c>
      <c r="LF7" s="140">
        <v>183657</v>
      </c>
      <c r="LG7" s="140">
        <v>157226</v>
      </c>
      <c r="LH7" s="140">
        <v>158108</v>
      </c>
      <c r="LI7" s="140">
        <v>153682</v>
      </c>
      <c r="LJ7" s="140">
        <v>137383</v>
      </c>
      <c r="LK7" s="140">
        <v>186520</v>
      </c>
      <c r="LL7" s="140">
        <v>206025</v>
      </c>
      <c r="LM7" s="140">
        <v>183015</v>
      </c>
      <c r="LN7" s="140">
        <v>206178</v>
      </c>
      <c r="LO7" s="140">
        <v>179556</v>
      </c>
      <c r="LP7" s="140">
        <v>150993</v>
      </c>
      <c r="LQ7" s="140">
        <v>171039</v>
      </c>
      <c r="LR7" s="140">
        <v>136560</v>
      </c>
      <c r="LS7" s="140">
        <v>142293</v>
      </c>
      <c r="LT7" s="140">
        <v>122703</v>
      </c>
      <c r="LU7" s="140">
        <v>117883</v>
      </c>
      <c r="LV7" s="140">
        <v>107067</v>
      </c>
      <c r="LW7" s="140">
        <v>177531</v>
      </c>
      <c r="LX7" s="140">
        <v>167379</v>
      </c>
      <c r="LY7" s="140">
        <v>154663</v>
      </c>
      <c r="LZ7" s="140">
        <v>182757</v>
      </c>
      <c r="MA7" s="140">
        <v>170061</v>
      </c>
      <c r="MB7" s="140">
        <v>144052</v>
      </c>
      <c r="MC7" s="140">
        <v>187265</v>
      </c>
      <c r="MD7" s="140">
        <v>127725</v>
      </c>
      <c r="ME7" s="140">
        <v>164455</v>
      </c>
      <c r="MF7" s="140">
        <v>148714</v>
      </c>
      <c r="MG7" s="140">
        <v>126740</v>
      </c>
      <c r="MH7" s="140">
        <v>148126</v>
      </c>
      <c r="MI7" s="140">
        <v>173640</v>
      </c>
      <c r="MJ7" s="140">
        <v>183017</v>
      </c>
      <c r="MK7" s="140">
        <v>181508</v>
      </c>
      <c r="ML7" s="140">
        <v>174436</v>
      </c>
      <c r="MM7" s="140">
        <v>180343</v>
      </c>
      <c r="MN7" s="140">
        <v>151920</v>
      </c>
      <c r="MO7" s="140">
        <v>171969</v>
      </c>
      <c r="MP7" s="140">
        <v>138896</v>
      </c>
      <c r="MQ7" s="140">
        <v>104642</v>
      </c>
      <c r="MR7" s="140">
        <v>132423</v>
      </c>
      <c r="MS7" s="140">
        <v>129045</v>
      </c>
      <c r="MT7" s="140">
        <v>122702</v>
      </c>
      <c r="MU7" s="140">
        <v>137932</v>
      </c>
      <c r="MV7" s="140">
        <v>132574</v>
      </c>
      <c r="MW7" s="140">
        <v>144705</v>
      </c>
      <c r="MX7" s="140">
        <v>131881</v>
      </c>
      <c r="MY7" s="140">
        <v>132796</v>
      </c>
      <c r="MZ7" s="140">
        <v>112824</v>
      </c>
      <c r="NA7" s="140">
        <v>114737</v>
      </c>
      <c r="NB7" s="140">
        <v>101776</v>
      </c>
      <c r="NC7" s="140">
        <v>100396</v>
      </c>
      <c r="ND7" s="140">
        <v>101485</v>
      </c>
      <c r="NE7" s="140">
        <v>93478</v>
      </c>
      <c r="NF7" s="140">
        <v>118336</v>
      </c>
      <c r="NG7" s="140">
        <v>136460</v>
      </c>
      <c r="NH7" s="140">
        <v>120908</v>
      </c>
      <c r="NI7" s="140">
        <v>105341</v>
      </c>
      <c r="NJ7" s="140">
        <v>91742</v>
      </c>
      <c r="NK7" s="140">
        <v>92359</v>
      </c>
      <c r="NL7" s="140">
        <v>116310</v>
      </c>
      <c r="NM7" s="140">
        <v>119573</v>
      </c>
      <c r="NN7" s="140">
        <v>115180</v>
      </c>
      <c r="NO7" s="140">
        <v>113215</v>
      </c>
      <c r="NP7" s="140">
        <v>122163</v>
      </c>
      <c r="NQ7" s="140">
        <v>138147</v>
      </c>
      <c r="NR7" s="140">
        <v>130917</v>
      </c>
      <c r="NS7" s="140">
        <v>187895</v>
      </c>
      <c r="NT7" s="140">
        <v>175734</v>
      </c>
      <c r="NU7" s="140">
        <v>176581</v>
      </c>
      <c r="NV7" s="140">
        <v>182052</v>
      </c>
      <c r="NW7" s="140">
        <v>188917</v>
      </c>
      <c r="NX7" s="140">
        <v>168097</v>
      </c>
      <c r="NY7" s="140">
        <v>203764</v>
      </c>
      <c r="NZ7" s="140">
        <v>190434</v>
      </c>
      <c r="OA7" s="140">
        <v>178899</v>
      </c>
      <c r="OB7" s="140">
        <v>146835</v>
      </c>
      <c r="OC7" s="140">
        <v>190352</v>
      </c>
      <c r="OD7" s="140">
        <v>161786</v>
      </c>
      <c r="OE7" s="140">
        <v>135644</v>
      </c>
      <c r="OF7" s="140">
        <v>177081</v>
      </c>
      <c r="OG7" s="140">
        <v>174711</v>
      </c>
      <c r="OH7" s="140">
        <v>180519</v>
      </c>
      <c r="OI7" s="140">
        <v>156334</v>
      </c>
      <c r="OJ7" s="140">
        <v>157264</v>
      </c>
      <c r="OK7" s="140">
        <v>175573</v>
      </c>
      <c r="OL7" s="140">
        <v>156721</v>
      </c>
      <c r="OM7" s="140">
        <v>139332</v>
      </c>
      <c r="ON7" s="140">
        <v>127300</v>
      </c>
      <c r="OO7" s="140">
        <v>161551</v>
      </c>
      <c r="OP7" s="140">
        <v>152287</v>
      </c>
      <c r="OQ7" s="140">
        <v>158833</v>
      </c>
      <c r="OR7" s="140">
        <v>176854</v>
      </c>
      <c r="OS7" s="140">
        <v>175450</v>
      </c>
      <c r="OT7" s="140">
        <v>173379</v>
      </c>
      <c r="OU7" s="140">
        <v>171212</v>
      </c>
      <c r="OV7" s="140">
        <v>164118</v>
      </c>
      <c r="OW7" s="140">
        <v>177494</v>
      </c>
      <c r="OX7" s="140">
        <v>172282</v>
      </c>
      <c r="OY7" s="140">
        <v>146644</v>
      </c>
      <c r="OZ7" s="140">
        <v>174857</v>
      </c>
      <c r="PA7" s="140">
        <v>181745</v>
      </c>
      <c r="PB7" s="140">
        <v>173406</v>
      </c>
      <c r="PC7" s="140">
        <v>160238</v>
      </c>
      <c r="PD7" s="140">
        <v>190736</v>
      </c>
      <c r="PE7" s="140">
        <v>190923</v>
      </c>
      <c r="PF7" s="140">
        <v>197414</v>
      </c>
      <c r="PG7" s="140">
        <v>177723</v>
      </c>
      <c r="PH7" s="140">
        <v>152275</v>
      </c>
      <c r="PI7" s="140">
        <v>167719</v>
      </c>
      <c r="PJ7" s="140">
        <v>172785</v>
      </c>
      <c r="PK7" s="140">
        <v>174409</v>
      </c>
      <c r="PL7" s="140">
        <v>173212</v>
      </c>
      <c r="PM7" s="140">
        <v>177581</v>
      </c>
      <c r="PN7" s="140">
        <v>193507</v>
      </c>
      <c r="PO7" s="140">
        <v>195326</v>
      </c>
      <c r="PP7" s="140">
        <v>211373</v>
      </c>
      <c r="PQ7" s="140">
        <v>218735</v>
      </c>
      <c r="PR7" s="140">
        <v>224674</v>
      </c>
      <c r="PS7" s="140">
        <v>214396</v>
      </c>
      <c r="PT7" s="140">
        <v>204288</v>
      </c>
      <c r="PU7" s="140">
        <v>228661</v>
      </c>
      <c r="PV7" s="140">
        <v>194800</v>
      </c>
      <c r="PW7" s="140">
        <v>202074</v>
      </c>
      <c r="PX7" s="140">
        <v>203731</v>
      </c>
      <c r="PY7" s="140">
        <v>203467</v>
      </c>
      <c r="PZ7" s="140">
        <v>184332</v>
      </c>
      <c r="QA7" s="140">
        <v>212356</v>
      </c>
      <c r="QB7" s="140">
        <v>230506</v>
      </c>
      <c r="QC7" s="140">
        <v>213058</v>
      </c>
      <c r="QD7" s="140">
        <v>224894</v>
      </c>
      <c r="QE7" s="140">
        <v>206806</v>
      </c>
      <c r="QF7" s="140">
        <v>199917</v>
      </c>
      <c r="QG7" s="140">
        <v>223704</v>
      </c>
      <c r="QH7" s="140">
        <v>202520</v>
      </c>
      <c r="QI7" s="140">
        <v>184578</v>
      </c>
      <c r="QJ7" s="140">
        <v>191717</v>
      </c>
      <c r="QK7" s="140">
        <v>212729</v>
      </c>
      <c r="QL7" s="140">
        <v>190964</v>
      </c>
      <c r="QM7" s="140">
        <v>191987</v>
      </c>
      <c r="QN7" s="140">
        <v>174435</v>
      </c>
      <c r="QO7" s="140">
        <v>207501</v>
      </c>
      <c r="QP7" s="140">
        <v>199542</v>
      </c>
      <c r="QQ7" s="140">
        <v>229843</v>
      </c>
      <c r="QR7" s="140">
        <v>215981</v>
      </c>
      <c r="QS7" s="140">
        <v>262045</v>
      </c>
      <c r="QT7" s="140">
        <v>242373</v>
      </c>
      <c r="QU7" s="140">
        <v>242602</v>
      </c>
      <c r="QV7" s="140">
        <v>248919</v>
      </c>
      <c r="QW7" s="140">
        <v>276597</v>
      </c>
      <c r="QX7" s="140">
        <v>243201</v>
      </c>
      <c r="QY7" s="140">
        <v>280403</v>
      </c>
      <c r="QZ7" s="140">
        <v>306559</v>
      </c>
      <c r="RA7" s="140">
        <v>312662</v>
      </c>
      <c r="RB7" s="140">
        <v>312472</v>
      </c>
      <c r="RC7" s="140">
        <v>290195</v>
      </c>
      <c r="RD7" s="140">
        <v>279298</v>
      </c>
      <c r="RE7" s="140">
        <v>332836</v>
      </c>
      <c r="RF7" s="140">
        <v>310045</v>
      </c>
      <c r="RG7" s="140">
        <v>290711</v>
      </c>
      <c r="RH7" s="140">
        <v>297808</v>
      </c>
      <c r="RI7" s="140">
        <v>311905</v>
      </c>
      <c r="RJ7" s="140">
        <v>253597</v>
      </c>
      <c r="RK7" s="140">
        <v>333775</v>
      </c>
      <c r="RL7" s="140">
        <v>333151</v>
      </c>
      <c r="RM7" s="140">
        <v>342709</v>
      </c>
      <c r="RN7" s="140">
        <v>381993</v>
      </c>
      <c r="RO7" s="140">
        <v>357729</v>
      </c>
      <c r="RP7" s="140">
        <v>336814</v>
      </c>
      <c r="RQ7" s="140">
        <v>377978</v>
      </c>
      <c r="RR7" s="140">
        <v>353961</v>
      </c>
      <c r="RS7" s="140">
        <v>297101</v>
      </c>
      <c r="RT7" s="140">
        <v>269452</v>
      </c>
      <c r="RU7" s="140">
        <v>332050</v>
      </c>
      <c r="RV7" s="140">
        <v>278954</v>
      </c>
      <c r="RW7" s="140">
        <v>372296</v>
      </c>
      <c r="RX7" s="140">
        <v>397717</v>
      </c>
      <c r="RY7" s="140">
        <v>353811</v>
      </c>
      <c r="RZ7" s="140">
        <v>387464</v>
      </c>
      <c r="SA7" s="140">
        <v>331894</v>
      </c>
      <c r="SB7" s="140">
        <v>316382</v>
      </c>
      <c r="SC7" s="140">
        <v>354313</v>
      </c>
      <c r="SD7" s="140">
        <v>341098</v>
      </c>
      <c r="SE7" s="140">
        <v>269677</v>
      </c>
      <c r="SF7" s="140">
        <v>287164</v>
      </c>
      <c r="SG7" s="140">
        <v>299093</v>
      </c>
      <c r="SH7" s="140">
        <v>211305</v>
      </c>
      <c r="SI7" s="140">
        <v>319460</v>
      </c>
      <c r="SJ7" s="140">
        <v>361686</v>
      </c>
      <c r="SK7" s="140">
        <v>349817</v>
      </c>
      <c r="SL7" s="140">
        <v>365705</v>
      </c>
      <c r="SM7" s="140">
        <v>338327</v>
      </c>
    </row>
    <row r="9" spans="1:507">
      <c r="A9" s="140" t="s">
        <v>227</v>
      </c>
    </row>
    <row r="10" spans="1:507">
      <c r="A10" s="140">
        <v>1</v>
      </c>
      <c r="B10" s="140" t="s">
        <v>228</v>
      </c>
    </row>
    <row r="12" spans="1:507">
      <c r="A12" s="155" t="s">
        <v>229</v>
      </c>
    </row>
    <row r="13" spans="1:507">
      <c r="C13" s="165">
        <v>26299</v>
      </c>
      <c r="D13" s="165">
        <v>26330</v>
      </c>
      <c r="E13" s="165">
        <v>26359</v>
      </c>
      <c r="F13" s="165">
        <v>26390</v>
      </c>
      <c r="G13" s="165">
        <v>26420</v>
      </c>
      <c r="H13" s="165">
        <v>26451</v>
      </c>
      <c r="I13" s="165">
        <v>26481</v>
      </c>
      <c r="J13" s="165">
        <v>26512</v>
      </c>
      <c r="K13" s="165">
        <v>26543</v>
      </c>
      <c r="L13" s="165">
        <v>26573</v>
      </c>
      <c r="M13" s="165">
        <v>26604</v>
      </c>
      <c r="N13" s="165">
        <v>26634</v>
      </c>
      <c r="O13" s="165">
        <v>26665</v>
      </c>
      <c r="P13" s="165">
        <v>26696</v>
      </c>
      <c r="Q13" s="165">
        <v>26724</v>
      </c>
      <c r="R13" s="165">
        <v>26755</v>
      </c>
      <c r="S13" s="165">
        <v>26785</v>
      </c>
      <c r="T13" s="165">
        <v>26816</v>
      </c>
      <c r="U13" s="165">
        <v>26846</v>
      </c>
      <c r="V13" s="165">
        <v>26877</v>
      </c>
      <c r="W13" s="165">
        <v>26908</v>
      </c>
      <c r="X13" s="165">
        <v>26938</v>
      </c>
      <c r="Y13" s="165">
        <v>26969</v>
      </c>
      <c r="Z13" s="165">
        <v>26999</v>
      </c>
      <c r="AA13" s="165">
        <v>27030</v>
      </c>
      <c r="AB13" s="165">
        <v>27061</v>
      </c>
      <c r="AC13" s="165">
        <v>27089</v>
      </c>
      <c r="AD13" s="165">
        <v>27120</v>
      </c>
      <c r="AE13" s="165">
        <v>27150</v>
      </c>
      <c r="AF13" s="165">
        <v>27181</v>
      </c>
      <c r="AG13" s="165">
        <v>27211</v>
      </c>
      <c r="AH13" s="165">
        <v>27242</v>
      </c>
      <c r="AI13" s="165">
        <v>27273</v>
      </c>
      <c r="AJ13" s="165">
        <v>27303</v>
      </c>
      <c r="AK13" s="165">
        <v>27334</v>
      </c>
      <c r="AL13" s="165">
        <v>27364</v>
      </c>
      <c r="AM13" s="165">
        <v>27395</v>
      </c>
      <c r="AN13" s="165">
        <v>27426</v>
      </c>
      <c r="AO13" s="165">
        <v>27454</v>
      </c>
      <c r="AP13" s="165">
        <v>27485</v>
      </c>
      <c r="AQ13" s="165">
        <v>27515</v>
      </c>
      <c r="AR13" s="165">
        <v>27546</v>
      </c>
      <c r="AS13" s="165">
        <v>27576</v>
      </c>
      <c r="AT13" s="165">
        <v>27607</v>
      </c>
      <c r="AU13" s="165">
        <v>27638</v>
      </c>
      <c r="AV13" s="165">
        <v>27668</v>
      </c>
      <c r="AW13" s="165">
        <v>27699</v>
      </c>
      <c r="AX13" s="165">
        <v>27729</v>
      </c>
      <c r="AY13" s="165">
        <v>27760</v>
      </c>
      <c r="AZ13" s="165">
        <v>27791</v>
      </c>
      <c r="BA13" s="165">
        <v>27820</v>
      </c>
      <c r="BB13" s="165">
        <v>27851</v>
      </c>
      <c r="BC13" s="165">
        <v>27881</v>
      </c>
      <c r="BD13" s="165">
        <v>27912</v>
      </c>
      <c r="BE13" s="165">
        <v>27942</v>
      </c>
      <c r="BF13" s="165">
        <v>27973</v>
      </c>
      <c r="BG13" s="165">
        <v>28004</v>
      </c>
      <c r="BH13" s="165">
        <v>28034</v>
      </c>
      <c r="BI13" s="165">
        <v>28065</v>
      </c>
      <c r="BJ13" s="165">
        <v>28095</v>
      </c>
      <c r="BK13" s="165">
        <v>28126</v>
      </c>
      <c r="BL13" s="165">
        <v>28157</v>
      </c>
      <c r="BM13" s="165">
        <v>28185</v>
      </c>
      <c r="BN13" s="165">
        <v>28216</v>
      </c>
      <c r="BO13" s="165">
        <v>28246</v>
      </c>
      <c r="BP13" s="165">
        <v>28277</v>
      </c>
      <c r="BQ13" s="165">
        <v>28307</v>
      </c>
      <c r="BR13" s="165">
        <v>28338</v>
      </c>
      <c r="BS13" s="165">
        <v>28369</v>
      </c>
      <c r="BT13" s="165">
        <v>28399</v>
      </c>
      <c r="BU13" s="165">
        <v>28430</v>
      </c>
      <c r="BV13" s="165">
        <v>28460</v>
      </c>
      <c r="BW13" s="165">
        <v>28491</v>
      </c>
      <c r="BX13" s="165">
        <v>28522</v>
      </c>
      <c r="BY13" s="165">
        <v>28550</v>
      </c>
      <c r="BZ13" s="165">
        <v>28581</v>
      </c>
      <c r="CA13" s="165">
        <v>28611</v>
      </c>
      <c r="CB13" s="165">
        <v>28642</v>
      </c>
      <c r="CC13" s="165">
        <v>28672</v>
      </c>
      <c r="CD13" s="165">
        <v>28703</v>
      </c>
      <c r="CE13" s="165">
        <v>28734</v>
      </c>
      <c r="CF13" s="165">
        <v>28764</v>
      </c>
      <c r="CG13" s="165">
        <v>28795</v>
      </c>
      <c r="CH13" s="165">
        <v>28825</v>
      </c>
      <c r="CI13" s="165">
        <v>28856</v>
      </c>
      <c r="CJ13" s="165">
        <v>28887</v>
      </c>
      <c r="CK13" s="165">
        <v>28915</v>
      </c>
      <c r="CL13" s="165">
        <v>28946</v>
      </c>
      <c r="CM13" s="165">
        <v>28976</v>
      </c>
      <c r="CN13" s="165">
        <v>29007</v>
      </c>
      <c r="CO13" s="165">
        <v>29037</v>
      </c>
      <c r="CP13" s="165">
        <v>29068</v>
      </c>
      <c r="CQ13" s="165">
        <v>29099</v>
      </c>
      <c r="CR13" s="165">
        <v>29129</v>
      </c>
      <c r="CS13" s="165">
        <v>29160</v>
      </c>
      <c r="CT13" s="165">
        <v>29190</v>
      </c>
      <c r="CU13" s="165">
        <v>29221</v>
      </c>
      <c r="CV13" s="165">
        <v>29252</v>
      </c>
      <c r="CW13" s="165">
        <v>29281</v>
      </c>
      <c r="CX13" s="165">
        <v>29312</v>
      </c>
      <c r="CY13" s="165">
        <v>29342</v>
      </c>
      <c r="CZ13" s="165">
        <v>29373</v>
      </c>
      <c r="DA13" s="165">
        <v>29403</v>
      </c>
      <c r="DB13" s="165">
        <v>29434</v>
      </c>
      <c r="DC13" s="165">
        <v>29465</v>
      </c>
      <c r="DD13" s="165">
        <v>29495</v>
      </c>
      <c r="DE13" s="165">
        <v>29526</v>
      </c>
      <c r="DF13" s="165">
        <v>29556</v>
      </c>
      <c r="DG13" s="165">
        <v>29587</v>
      </c>
      <c r="DH13" s="165">
        <v>29618</v>
      </c>
      <c r="DI13" s="165">
        <v>29646</v>
      </c>
      <c r="DJ13" s="165">
        <v>29677</v>
      </c>
      <c r="DK13" s="165">
        <v>29707</v>
      </c>
      <c r="DL13" s="165">
        <v>29738</v>
      </c>
      <c r="DM13" s="165">
        <v>29768</v>
      </c>
      <c r="DN13" s="165">
        <v>29799</v>
      </c>
      <c r="DO13" s="165">
        <v>29830</v>
      </c>
      <c r="DP13" s="165">
        <v>29860</v>
      </c>
      <c r="DQ13" s="165">
        <v>29891</v>
      </c>
      <c r="DR13" s="165">
        <v>29921</v>
      </c>
      <c r="DS13" s="165">
        <v>29952</v>
      </c>
      <c r="DT13" s="165">
        <v>29983</v>
      </c>
      <c r="DU13" s="165">
        <v>30011</v>
      </c>
      <c r="DV13" s="165">
        <v>30042</v>
      </c>
      <c r="DW13" s="165">
        <v>30072</v>
      </c>
      <c r="DX13" s="165">
        <v>30103</v>
      </c>
      <c r="DY13" s="165">
        <v>30133</v>
      </c>
      <c r="DZ13" s="165">
        <v>30164</v>
      </c>
      <c r="EA13" s="165">
        <v>30195</v>
      </c>
      <c r="EB13" s="165">
        <v>30225</v>
      </c>
      <c r="EC13" s="165">
        <v>30256</v>
      </c>
      <c r="ED13" s="165">
        <v>30286</v>
      </c>
      <c r="EE13" s="165">
        <v>30317</v>
      </c>
      <c r="EF13" s="165">
        <v>30348</v>
      </c>
      <c r="EG13" s="165">
        <v>30376</v>
      </c>
      <c r="EH13" s="165">
        <v>30407</v>
      </c>
      <c r="EI13" s="165">
        <v>30437</v>
      </c>
      <c r="EJ13" s="165">
        <v>30468</v>
      </c>
      <c r="EK13" s="165">
        <v>30498</v>
      </c>
      <c r="EL13" s="165">
        <v>30529</v>
      </c>
      <c r="EM13" s="165">
        <v>30560</v>
      </c>
      <c r="EN13" s="165">
        <v>30590</v>
      </c>
      <c r="EO13" s="165">
        <v>30621</v>
      </c>
      <c r="EP13" s="165">
        <v>30651</v>
      </c>
      <c r="EQ13" s="165">
        <v>30682</v>
      </c>
      <c r="ER13" s="165">
        <v>30713</v>
      </c>
      <c r="ES13" s="165">
        <v>30742</v>
      </c>
      <c r="ET13" s="165">
        <v>30773</v>
      </c>
      <c r="EU13" s="165">
        <v>30803</v>
      </c>
      <c r="EV13" s="165">
        <v>30834</v>
      </c>
      <c r="EW13" s="165">
        <v>30864</v>
      </c>
      <c r="EX13" s="165">
        <v>30895</v>
      </c>
      <c r="EY13" s="165">
        <v>30926</v>
      </c>
      <c r="EZ13" s="165">
        <v>30956</v>
      </c>
      <c r="FA13" s="165">
        <v>30987</v>
      </c>
      <c r="FB13" s="165">
        <v>31017</v>
      </c>
      <c r="FC13" s="165">
        <v>31048</v>
      </c>
      <c r="FD13" s="165">
        <v>31079</v>
      </c>
      <c r="FE13" s="165">
        <v>31107</v>
      </c>
      <c r="FF13" s="165">
        <v>31138</v>
      </c>
      <c r="FG13" s="165">
        <v>31168</v>
      </c>
      <c r="FH13" s="165">
        <v>31199</v>
      </c>
      <c r="FI13" s="165">
        <v>31229</v>
      </c>
      <c r="FJ13" s="165">
        <v>31260</v>
      </c>
      <c r="FK13" s="165">
        <v>31291</v>
      </c>
      <c r="FL13" s="165">
        <v>31321</v>
      </c>
      <c r="FM13" s="165">
        <v>31352</v>
      </c>
      <c r="FN13" s="165">
        <v>31382</v>
      </c>
      <c r="FO13" s="165">
        <v>31413</v>
      </c>
      <c r="FP13" s="165">
        <v>31444</v>
      </c>
      <c r="FQ13" s="165">
        <v>31472</v>
      </c>
      <c r="FR13" s="165">
        <v>31503</v>
      </c>
      <c r="FS13" s="165">
        <v>31533</v>
      </c>
      <c r="FT13" s="165">
        <v>31564</v>
      </c>
      <c r="FU13" s="165">
        <v>31594</v>
      </c>
      <c r="FV13" s="165">
        <v>31625</v>
      </c>
      <c r="FW13" s="165">
        <v>31656</v>
      </c>
      <c r="FX13" s="165">
        <v>31686</v>
      </c>
      <c r="FY13" s="165">
        <v>31717</v>
      </c>
      <c r="FZ13" s="165">
        <v>31747</v>
      </c>
      <c r="GA13" s="165">
        <v>31778</v>
      </c>
      <c r="GB13" s="165">
        <v>31809</v>
      </c>
      <c r="GC13" s="165">
        <v>31837</v>
      </c>
      <c r="GD13" s="165">
        <v>31868</v>
      </c>
      <c r="GE13" s="165">
        <v>31898</v>
      </c>
      <c r="GF13" s="165">
        <v>31929</v>
      </c>
      <c r="GG13" s="165">
        <v>31959</v>
      </c>
      <c r="GH13" s="165">
        <v>31990</v>
      </c>
      <c r="GI13" s="165">
        <v>32021</v>
      </c>
      <c r="GJ13" s="165">
        <v>32051</v>
      </c>
      <c r="GK13" s="165">
        <v>32082</v>
      </c>
      <c r="GL13" s="165">
        <v>32112</v>
      </c>
      <c r="GM13" s="165">
        <v>32143</v>
      </c>
      <c r="GN13" s="165">
        <v>32174</v>
      </c>
      <c r="GO13" s="165">
        <v>32203</v>
      </c>
      <c r="GP13" s="165">
        <v>32234</v>
      </c>
      <c r="GQ13" s="165">
        <v>32264</v>
      </c>
      <c r="GR13" s="165">
        <v>32295</v>
      </c>
      <c r="GS13" s="165">
        <v>32325</v>
      </c>
      <c r="GT13" s="165">
        <v>32356</v>
      </c>
      <c r="GU13" s="165">
        <v>32387</v>
      </c>
      <c r="GV13" s="165">
        <v>32417</v>
      </c>
      <c r="GW13" s="165">
        <v>32448</v>
      </c>
      <c r="GX13" s="165">
        <v>32478</v>
      </c>
      <c r="GY13" s="165">
        <v>32509</v>
      </c>
      <c r="GZ13" s="165">
        <v>32540</v>
      </c>
      <c r="HA13" s="165">
        <v>32568</v>
      </c>
      <c r="HB13" s="165">
        <v>32599</v>
      </c>
      <c r="HC13" s="165">
        <v>32629</v>
      </c>
      <c r="HD13" s="165">
        <v>32660</v>
      </c>
      <c r="HE13" s="165">
        <v>32690</v>
      </c>
      <c r="HF13" s="165">
        <v>32721</v>
      </c>
      <c r="HG13" s="165">
        <v>32752</v>
      </c>
      <c r="HH13" s="165">
        <v>32782</v>
      </c>
      <c r="HI13" s="165">
        <v>32813</v>
      </c>
      <c r="HJ13" s="165">
        <v>32843</v>
      </c>
      <c r="HK13" s="165">
        <v>32874</v>
      </c>
      <c r="HL13" s="165">
        <v>32905</v>
      </c>
      <c r="HM13" s="165">
        <v>32933</v>
      </c>
      <c r="HN13" s="165">
        <v>32964</v>
      </c>
      <c r="HO13" s="165">
        <v>32994</v>
      </c>
      <c r="HP13" s="165">
        <v>33025</v>
      </c>
      <c r="HQ13" s="165">
        <v>33055</v>
      </c>
      <c r="HR13" s="165">
        <v>33086</v>
      </c>
      <c r="HS13" s="165">
        <v>33117</v>
      </c>
      <c r="HT13" s="165">
        <v>33147</v>
      </c>
      <c r="HU13" s="165">
        <v>33178</v>
      </c>
      <c r="HV13" s="165">
        <v>33208</v>
      </c>
      <c r="HW13" s="165">
        <v>33239</v>
      </c>
      <c r="HX13" s="165">
        <v>33270</v>
      </c>
      <c r="HY13" s="165">
        <v>33298</v>
      </c>
      <c r="HZ13" s="165">
        <v>33329</v>
      </c>
      <c r="IA13" s="165">
        <v>33359</v>
      </c>
      <c r="IB13" s="165">
        <v>33390</v>
      </c>
      <c r="IC13" s="165">
        <v>33420</v>
      </c>
      <c r="ID13" s="165">
        <v>33451</v>
      </c>
      <c r="IE13" s="165">
        <v>33482</v>
      </c>
      <c r="IF13" s="165">
        <v>33512</v>
      </c>
      <c r="IG13" s="165">
        <v>33543</v>
      </c>
      <c r="IH13" s="165">
        <v>33573</v>
      </c>
      <c r="II13" s="165">
        <v>33604</v>
      </c>
      <c r="IJ13" s="165">
        <v>33635</v>
      </c>
      <c r="IK13" s="165">
        <v>33664</v>
      </c>
      <c r="IL13" s="165">
        <v>33695</v>
      </c>
      <c r="IM13" s="165">
        <v>33725</v>
      </c>
      <c r="IN13" s="165">
        <v>33756</v>
      </c>
      <c r="IO13" s="165">
        <v>33786</v>
      </c>
      <c r="IP13" s="165">
        <v>33817</v>
      </c>
      <c r="IQ13" s="165">
        <v>33848</v>
      </c>
      <c r="IR13" s="165">
        <v>33878</v>
      </c>
      <c r="IS13" s="165">
        <v>33909</v>
      </c>
      <c r="IT13" s="165">
        <v>33939</v>
      </c>
      <c r="IU13" s="165">
        <v>33970</v>
      </c>
      <c r="IV13" s="165">
        <v>34001</v>
      </c>
      <c r="IW13" s="165">
        <v>34029</v>
      </c>
      <c r="IX13" s="165">
        <v>34060</v>
      </c>
      <c r="IY13" s="165">
        <v>34090</v>
      </c>
      <c r="IZ13" s="165">
        <v>34121</v>
      </c>
      <c r="JA13" s="165">
        <v>34151</v>
      </c>
      <c r="JB13" s="165">
        <v>34182</v>
      </c>
      <c r="JC13" s="165">
        <v>34213</v>
      </c>
      <c r="JD13" s="165">
        <v>34243</v>
      </c>
      <c r="JE13" s="165">
        <v>34274</v>
      </c>
      <c r="JF13" s="165">
        <v>34304</v>
      </c>
      <c r="JG13" s="165">
        <v>34335</v>
      </c>
      <c r="JH13" s="165">
        <v>34366</v>
      </c>
      <c r="JI13" s="165">
        <v>34394</v>
      </c>
      <c r="JJ13" s="165">
        <v>34425</v>
      </c>
      <c r="JK13" s="165">
        <v>34455</v>
      </c>
      <c r="JL13" s="165">
        <v>34486</v>
      </c>
      <c r="JM13" s="165">
        <v>34516</v>
      </c>
      <c r="JN13" s="165">
        <v>34547</v>
      </c>
      <c r="JO13" s="165">
        <v>34578</v>
      </c>
      <c r="JP13" s="165">
        <v>34608</v>
      </c>
      <c r="JQ13" s="165">
        <v>34639</v>
      </c>
      <c r="JR13" s="165">
        <v>34669</v>
      </c>
      <c r="JS13" s="165">
        <v>34700</v>
      </c>
      <c r="JT13" s="165">
        <v>34731</v>
      </c>
      <c r="JU13" s="165">
        <v>34759</v>
      </c>
      <c r="JV13" s="165">
        <v>34790</v>
      </c>
      <c r="JW13" s="165">
        <v>34820</v>
      </c>
      <c r="JX13" s="165">
        <v>34851</v>
      </c>
      <c r="JY13" s="165">
        <v>34881</v>
      </c>
      <c r="JZ13" s="165">
        <v>34912</v>
      </c>
      <c r="KA13" s="165">
        <v>34943</v>
      </c>
      <c r="KB13" s="165">
        <v>34973</v>
      </c>
      <c r="KC13" s="165">
        <v>35004</v>
      </c>
      <c r="KD13" s="165">
        <v>35034</v>
      </c>
      <c r="KE13" s="165">
        <v>35065</v>
      </c>
      <c r="KF13" s="165">
        <v>35096</v>
      </c>
      <c r="KG13" s="165">
        <v>35125</v>
      </c>
      <c r="KH13" s="165">
        <v>35156</v>
      </c>
      <c r="KI13" s="165">
        <v>35186</v>
      </c>
      <c r="KJ13" s="165">
        <v>35217</v>
      </c>
      <c r="KK13" s="165">
        <v>35247</v>
      </c>
      <c r="KL13" s="165">
        <v>35278</v>
      </c>
      <c r="KM13" s="165">
        <v>35309</v>
      </c>
      <c r="KN13" s="165">
        <v>35339</v>
      </c>
      <c r="KO13" s="165">
        <v>35370</v>
      </c>
      <c r="KP13" s="165">
        <v>35400</v>
      </c>
      <c r="KQ13" s="165">
        <v>35431</v>
      </c>
      <c r="KR13" s="165">
        <v>35462</v>
      </c>
      <c r="KS13" s="165">
        <v>35490</v>
      </c>
      <c r="KT13" s="165">
        <v>35521</v>
      </c>
      <c r="KU13" s="165">
        <v>35551</v>
      </c>
      <c r="KV13" s="165">
        <v>35582</v>
      </c>
      <c r="KW13" s="165">
        <v>35612</v>
      </c>
      <c r="KX13" s="165">
        <v>35643</v>
      </c>
      <c r="KY13" s="165">
        <v>35674</v>
      </c>
      <c r="KZ13" s="165">
        <v>35704</v>
      </c>
      <c r="LA13" s="165">
        <v>35735</v>
      </c>
      <c r="LB13" s="165">
        <v>35765</v>
      </c>
      <c r="LC13" s="165">
        <v>35796</v>
      </c>
      <c r="LD13" s="165">
        <v>35827</v>
      </c>
      <c r="LE13" s="165">
        <v>35855</v>
      </c>
      <c r="LF13" s="165">
        <v>35886</v>
      </c>
      <c r="LG13" s="165">
        <v>35916</v>
      </c>
      <c r="LH13" s="165">
        <v>35947</v>
      </c>
      <c r="LI13" s="165">
        <v>35977</v>
      </c>
      <c r="LJ13" s="165">
        <v>36008</v>
      </c>
      <c r="LK13" s="165">
        <v>36039</v>
      </c>
      <c r="LL13" s="165">
        <v>36069</v>
      </c>
      <c r="LM13" s="165">
        <v>36100</v>
      </c>
      <c r="LN13" s="165">
        <v>36130</v>
      </c>
      <c r="LO13" s="165">
        <v>36161</v>
      </c>
      <c r="LP13" s="165">
        <v>36192</v>
      </c>
      <c r="LQ13" s="165">
        <v>36220</v>
      </c>
      <c r="LR13" s="165">
        <v>36251</v>
      </c>
      <c r="LS13" s="165">
        <v>36281</v>
      </c>
      <c r="LT13" s="165">
        <v>36312</v>
      </c>
      <c r="LU13" s="165">
        <v>36342</v>
      </c>
      <c r="LV13" s="165">
        <v>36373</v>
      </c>
      <c r="LW13" s="165">
        <v>36404</v>
      </c>
      <c r="LX13" s="165">
        <v>36434</v>
      </c>
      <c r="LY13" s="165">
        <v>36465</v>
      </c>
      <c r="LZ13" s="165">
        <v>36495</v>
      </c>
      <c r="MA13" s="165">
        <v>36526</v>
      </c>
      <c r="MB13" s="165">
        <v>36557</v>
      </c>
      <c r="MC13" s="165">
        <v>36586</v>
      </c>
      <c r="MD13" s="165">
        <v>36617</v>
      </c>
      <c r="ME13" s="165">
        <v>36647</v>
      </c>
      <c r="MF13" s="165">
        <v>36678</v>
      </c>
      <c r="MG13" s="165">
        <v>36708</v>
      </c>
      <c r="MH13" s="165">
        <v>36739</v>
      </c>
      <c r="MI13" s="165">
        <v>36770</v>
      </c>
      <c r="MJ13" s="165">
        <v>36800</v>
      </c>
      <c r="MK13" s="165">
        <v>36831</v>
      </c>
      <c r="ML13" s="165">
        <v>36861</v>
      </c>
      <c r="MM13" s="165">
        <v>36892</v>
      </c>
      <c r="MN13" s="165">
        <v>36923</v>
      </c>
      <c r="MO13" s="165">
        <v>36951</v>
      </c>
      <c r="MP13" s="165">
        <v>36982</v>
      </c>
      <c r="MQ13" s="165">
        <v>37012</v>
      </c>
      <c r="MR13" s="165">
        <v>37043</v>
      </c>
      <c r="MS13" s="165">
        <v>37073</v>
      </c>
      <c r="MT13" s="165">
        <v>37104</v>
      </c>
      <c r="MU13" s="165">
        <v>37135</v>
      </c>
      <c r="MV13" s="165">
        <v>37165</v>
      </c>
      <c r="MW13" s="165">
        <v>37196</v>
      </c>
      <c r="MX13" s="165">
        <v>37226</v>
      </c>
      <c r="MY13" s="165">
        <v>37257</v>
      </c>
      <c r="MZ13" s="165">
        <v>37288</v>
      </c>
      <c r="NA13" s="165">
        <v>37316</v>
      </c>
      <c r="NB13" s="165">
        <v>37347</v>
      </c>
      <c r="NC13" s="165">
        <v>37377</v>
      </c>
      <c r="ND13" s="165">
        <v>37408</v>
      </c>
      <c r="NE13" s="165">
        <v>37438</v>
      </c>
      <c r="NF13" s="165">
        <v>37469</v>
      </c>
      <c r="NG13" s="165">
        <v>37500</v>
      </c>
      <c r="NH13" s="165">
        <v>37530</v>
      </c>
      <c r="NI13" s="165">
        <v>37561</v>
      </c>
      <c r="NJ13" s="165">
        <v>37591</v>
      </c>
      <c r="NK13" s="165">
        <v>37622</v>
      </c>
      <c r="NL13" s="165">
        <v>37653</v>
      </c>
      <c r="NM13" s="165">
        <v>37681</v>
      </c>
      <c r="NN13" s="165">
        <v>37712</v>
      </c>
      <c r="NO13" s="165">
        <v>37742</v>
      </c>
      <c r="NP13" s="165">
        <v>37773</v>
      </c>
      <c r="NQ13" s="165">
        <v>37803</v>
      </c>
      <c r="NR13" s="165">
        <v>37834</v>
      </c>
      <c r="NS13" s="165">
        <v>37865</v>
      </c>
      <c r="NT13" s="165">
        <v>37895</v>
      </c>
      <c r="NU13" s="165">
        <v>37926</v>
      </c>
      <c r="NV13" s="165">
        <v>37956</v>
      </c>
      <c r="NW13" s="165">
        <v>37987</v>
      </c>
      <c r="NX13" s="165">
        <v>38018</v>
      </c>
      <c r="NY13" s="165">
        <v>38047</v>
      </c>
      <c r="NZ13" s="165">
        <v>38078</v>
      </c>
      <c r="OA13" s="165">
        <v>38108</v>
      </c>
      <c r="OB13" s="165">
        <v>38139</v>
      </c>
      <c r="OC13" s="165">
        <v>38169</v>
      </c>
      <c r="OD13" s="165">
        <v>38200</v>
      </c>
      <c r="OE13" s="165">
        <v>38231</v>
      </c>
      <c r="OF13" s="165">
        <v>38261</v>
      </c>
      <c r="OG13" s="165">
        <v>38292</v>
      </c>
      <c r="OH13" s="165">
        <v>38322</v>
      </c>
      <c r="OI13" s="165">
        <v>38353</v>
      </c>
      <c r="OJ13" s="165">
        <v>38384</v>
      </c>
      <c r="OK13" s="165">
        <v>38412</v>
      </c>
      <c r="OL13" s="165">
        <v>38443</v>
      </c>
      <c r="OM13" s="165">
        <v>38473</v>
      </c>
      <c r="ON13" s="165">
        <v>38504</v>
      </c>
      <c r="OO13" s="165">
        <v>38534</v>
      </c>
      <c r="OP13" s="165">
        <v>38565</v>
      </c>
      <c r="OQ13" s="165">
        <v>38596</v>
      </c>
      <c r="OR13" s="165">
        <v>38626</v>
      </c>
      <c r="OS13" s="165">
        <v>38657</v>
      </c>
      <c r="OT13" s="165">
        <v>38687</v>
      </c>
      <c r="OU13" s="165">
        <v>38718</v>
      </c>
      <c r="OV13" s="165">
        <v>38749</v>
      </c>
      <c r="OW13" s="165">
        <v>38777</v>
      </c>
      <c r="OX13" s="165">
        <v>38808</v>
      </c>
      <c r="OY13" s="165">
        <v>38838</v>
      </c>
      <c r="OZ13" s="165">
        <v>38869</v>
      </c>
      <c r="PA13" s="165">
        <v>38899</v>
      </c>
      <c r="PB13" s="165">
        <v>38930</v>
      </c>
      <c r="PC13" s="165">
        <v>38961</v>
      </c>
      <c r="PD13" s="165">
        <v>38991</v>
      </c>
      <c r="PE13" s="165">
        <v>39022</v>
      </c>
      <c r="PF13" s="165">
        <v>39052</v>
      </c>
      <c r="PG13" s="165">
        <v>39083</v>
      </c>
      <c r="PH13" s="165">
        <v>39114</v>
      </c>
      <c r="PI13" s="165">
        <v>39142</v>
      </c>
      <c r="PJ13" s="165">
        <v>39173</v>
      </c>
      <c r="PK13" s="165">
        <v>39203</v>
      </c>
      <c r="PL13" s="165">
        <v>39234</v>
      </c>
      <c r="PM13" s="165">
        <v>39264</v>
      </c>
      <c r="PN13" s="165">
        <v>39295</v>
      </c>
      <c r="PO13" s="165">
        <v>39326</v>
      </c>
      <c r="PP13" s="165">
        <v>39356</v>
      </c>
      <c r="PQ13" s="165">
        <v>39387</v>
      </c>
      <c r="PR13" s="165">
        <v>39417</v>
      </c>
      <c r="PS13" s="165">
        <v>39448</v>
      </c>
      <c r="PT13" s="165">
        <v>39479</v>
      </c>
      <c r="PU13" s="165">
        <v>39508</v>
      </c>
      <c r="PV13" s="165">
        <v>39539</v>
      </c>
      <c r="PW13" s="165">
        <v>39569</v>
      </c>
      <c r="PX13" s="165">
        <v>39600</v>
      </c>
      <c r="PY13" s="165">
        <v>39630</v>
      </c>
      <c r="PZ13" s="165">
        <v>39661</v>
      </c>
      <c r="QA13" s="165">
        <v>39692</v>
      </c>
      <c r="QB13" s="165">
        <v>39722</v>
      </c>
      <c r="QC13" s="165">
        <v>39753</v>
      </c>
      <c r="QD13" s="165">
        <v>39783</v>
      </c>
      <c r="QE13" s="165">
        <v>39814</v>
      </c>
      <c r="QF13" s="165">
        <v>39845</v>
      </c>
      <c r="QG13" s="165">
        <v>39873</v>
      </c>
      <c r="QH13" s="165">
        <v>39904</v>
      </c>
      <c r="QI13" s="165">
        <v>39934</v>
      </c>
      <c r="QJ13" s="165">
        <v>39965</v>
      </c>
      <c r="QK13" s="165">
        <v>39995</v>
      </c>
      <c r="QL13" s="165">
        <v>40026</v>
      </c>
      <c r="QM13" s="165">
        <v>40057</v>
      </c>
      <c r="QN13" s="165">
        <v>40087</v>
      </c>
      <c r="QO13" s="165">
        <v>40118</v>
      </c>
      <c r="QP13" s="165">
        <v>40148</v>
      </c>
      <c r="QQ13" s="165">
        <v>40179</v>
      </c>
      <c r="QR13" s="165">
        <v>40210</v>
      </c>
      <c r="QS13" s="165">
        <v>40238</v>
      </c>
      <c r="QT13" s="165">
        <v>40269</v>
      </c>
      <c r="QU13" s="165">
        <v>40299</v>
      </c>
      <c r="QV13" s="165">
        <v>40330</v>
      </c>
      <c r="QW13" s="165">
        <v>40360</v>
      </c>
      <c r="QX13" s="165">
        <v>40391</v>
      </c>
      <c r="QY13" s="165">
        <v>40422</v>
      </c>
      <c r="QZ13" s="165">
        <v>40452</v>
      </c>
      <c r="RA13" s="165">
        <v>40483</v>
      </c>
      <c r="RB13" s="165">
        <v>40513</v>
      </c>
      <c r="RC13" s="165">
        <v>40544</v>
      </c>
      <c r="RD13" s="165">
        <v>40575</v>
      </c>
      <c r="RE13" s="165">
        <v>40603</v>
      </c>
      <c r="RF13" s="165">
        <v>40634</v>
      </c>
      <c r="RG13" s="165">
        <v>40664</v>
      </c>
      <c r="RH13" s="165">
        <v>40695</v>
      </c>
      <c r="RI13" s="165">
        <v>40725</v>
      </c>
      <c r="RJ13" s="165">
        <v>40756</v>
      </c>
      <c r="RK13" s="165">
        <v>40787</v>
      </c>
      <c r="RL13" s="165">
        <v>40817</v>
      </c>
      <c r="RM13" s="165">
        <v>40848</v>
      </c>
      <c r="RN13" s="165">
        <v>40878</v>
      </c>
      <c r="RO13" s="165">
        <v>40909</v>
      </c>
      <c r="RP13" s="165">
        <v>40940</v>
      </c>
      <c r="RQ13" s="165">
        <v>40969</v>
      </c>
      <c r="RR13" s="165">
        <v>41000</v>
      </c>
      <c r="RS13" s="165">
        <v>41030</v>
      </c>
      <c r="RT13" s="165">
        <v>41061</v>
      </c>
      <c r="RU13" s="165">
        <v>41091</v>
      </c>
      <c r="RV13" s="165">
        <v>41122</v>
      </c>
      <c r="RW13" s="165">
        <v>41153</v>
      </c>
      <c r="RX13" s="165">
        <v>41183</v>
      </c>
      <c r="RY13" s="165">
        <v>41214</v>
      </c>
      <c r="RZ13" s="165">
        <v>41244</v>
      </c>
      <c r="SA13" s="165">
        <v>41275</v>
      </c>
      <c r="SB13" s="165">
        <v>41306</v>
      </c>
      <c r="SC13" s="165">
        <v>41334</v>
      </c>
      <c r="SD13" s="165">
        <v>41365</v>
      </c>
      <c r="SE13" s="165">
        <v>41395</v>
      </c>
      <c r="SF13" s="165">
        <v>41426</v>
      </c>
      <c r="SG13" s="165">
        <v>41456</v>
      </c>
      <c r="SH13" s="165">
        <v>41487</v>
      </c>
      <c r="SI13" s="165">
        <v>41518</v>
      </c>
      <c r="SJ13" s="165">
        <v>41548</v>
      </c>
      <c r="SK13" s="165">
        <v>41579</v>
      </c>
      <c r="SL13" s="165">
        <v>41609</v>
      </c>
      <c r="SM13" s="165">
        <v>41640</v>
      </c>
    </row>
    <row r="14" spans="1:507">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5"/>
      <c r="BL14" s="165"/>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c r="EO14" s="165"/>
      <c r="EP14" s="165"/>
      <c r="EQ14" s="165"/>
      <c r="ER14" s="165"/>
      <c r="ES14" s="165"/>
      <c r="ET14" s="165"/>
      <c r="EU14" s="165"/>
      <c r="EV14" s="165"/>
      <c r="EW14" s="165"/>
      <c r="EX14" s="165"/>
      <c r="EY14" s="165"/>
      <c r="EZ14" s="165"/>
      <c r="FA14" s="165"/>
      <c r="FB14" s="165"/>
      <c r="FC14" s="165"/>
      <c r="FD14" s="165"/>
      <c r="FE14" s="165"/>
      <c r="FF14" s="165"/>
      <c r="FG14" s="165"/>
      <c r="FH14" s="165"/>
      <c r="FI14" s="165"/>
      <c r="FJ14" s="165"/>
      <c r="FK14" s="165"/>
      <c r="FL14" s="165"/>
      <c r="FM14" s="165"/>
      <c r="FN14" s="165"/>
      <c r="FO14" s="165"/>
      <c r="FP14" s="165"/>
      <c r="FQ14" s="165"/>
      <c r="FR14" s="165"/>
      <c r="FS14" s="165"/>
      <c r="FT14" s="165"/>
      <c r="FU14" s="165"/>
      <c r="FV14" s="165"/>
      <c r="FW14" s="165"/>
      <c r="FX14" s="165"/>
      <c r="FY14" s="165"/>
      <c r="FZ14" s="165"/>
      <c r="GA14" s="165"/>
      <c r="GB14" s="165"/>
      <c r="GC14" s="165"/>
      <c r="GD14" s="165"/>
      <c r="GE14" s="165"/>
      <c r="GF14" s="165"/>
      <c r="GG14" s="165"/>
      <c r="GH14" s="165"/>
      <c r="GI14" s="165"/>
      <c r="GJ14" s="165"/>
      <c r="GK14" s="165"/>
      <c r="GL14" s="165"/>
      <c r="GM14" s="165"/>
      <c r="GN14" s="165"/>
      <c r="GO14" s="165"/>
      <c r="GP14" s="165"/>
      <c r="GQ14" s="165"/>
      <c r="GR14" s="165"/>
      <c r="GS14" s="165"/>
      <c r="GT14" s="165"/>
      <c r="GU14" s="165"/>
      <c r="GV14" s="165"/>
      <c r="GW14" s="165"/>
      <c r="GX14" s="165"/>
      <c r="GY14" s="165"/>
      <c r="GZ14" s="165"/>
      <c r="HA14" s="165"/>
      <c r="HB14" s="165"/>
      <c r="HC14" s="165"/>
      <c r="HD14" s="165"/>
      <c r="HE14" s="165"/>
      <c r="HF14" s="165"/>
      <c r="HG14" s="165"/>
      <c r="HH14" s="165"/>
      <c r="HI14" s="165"/>
      <c r="HJ14" s="165"/>
      <c r="HK14" s="165"/>
      <c r="HL14" s="165"/>
      <c r="HM14" s="165"/>
      <c r="HN14" s="165"/>
      <c r="HO14" s="165"/>
      <c r="HP14" s="165"/>
      <c r="HQ14" s="165"/>
      <c r="HR14" s="165"/>
      <c r="HS14" s="165"/>
      <c r="HT14" s="165"/>
      <c r="HU14" s="165"/>
      <c r="HV14" s="165"/>
      <c r="HW14" s="165"/>
      <c r="HX14" s="165"/>
      <c r="HY14" s="165"/>
      <c r="HZ14" s="165"/>
      <c r="IA14" s="165"/>
      <c r="IB14" s="165"/>
      <c r="IC14" s="165"/>
      <c r="ID14" s="165"/>
      <c r="IE14" s="165"/>
      <c r="IF14" s="165"/>
      <c r="IG14" s="165"/>
      <c r="IH14" s="165"/>
      <c r="II14" s="165"/>
      <c r="IJ14" s="165"/>
      <c r="IK14" s="165"/>
      <c r="IL14" s="165"/>
      <c r="IM14" s="165"/>
      <c r="IN14" s="165"/>
      <c r="IO14" s="165"/>
      <c r="IP14" s="165"/>
      <c r="IQ14" s="165"/>
      <c r="IR14" s="165"/>
      <c r="IS14" s="165"/>
      <c r="IT14" s="165"/>
      <c r="IU14" s="165"/>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row>
    <row r="15" spans="1:507">
      <c r="A15" s="140" t="s">
        <v>230</v>
      </c>
      <c r="B15" s="140" t="s">
        <v>231</v>
      </c>
      <c r="C15" s="140">
        <f t="shared" ref="C15:BN15" si="0">C6/C5</f>
        <v>0.37455830388692579</v>
      </c>
      <c r="D15" s="140">
        <f t="shared" si="0"/>
        <v>0.39731968810916179</v>
      </c>
      <c r="E15" s="140">
        <f t="shared" si="0"/>
        <v>0.38727181117010967</v>
      </c>
      <c r="F15" s="140">
        <f t="shared" si="0"/>
        <v>0.39717919075144509</v>
      </c>
      <c r="G15" s="140">
        <f t="shared" si="0"/>
        <v>0.38755245803357313</v>
      </c>
      <c r="H15" s="140">
        <f t="shared" si="0"/>
        <v>0.38907402999285884</v>
      </c>
      <c r="I15" s="140">
        <f t="shared" si="0"/>
        <v>0.39428606386883641</v>
      </c>
      <c r="J15" s="140">
        <f t="shared" si="0"/>
        <v>0.33864074415486467</v>
      </c>
      <c r="K15" s="140">
        <f t="shared" si="0"/>
        <v>0.39728402195897139</v>
      </c>
      <c r="L15" s="140">
        <f t="shared" si="0"/>
        <v>0.38232956552454961</v>
      </c>
      <c r="M15" s="140">
        <f t="shared" si="0"/>
        <v>0.38563887482825948</v>
      </c>
      <c r="N15" s="140">
        <f t="shared" si="0"/>
        <v>0.3815554287887431</v>
      </c>
      <c r="O15" s="140">
        <f t="shared" si="0"/>
        <v>0.38102810410852211</v>
      </c>
      <c r="P15" s="140">
        <f t="shared" si="0"/>
        <v>0.3862400203568816</v>
      </c>
      <c r="Q15" s="140">
        <f t="shared" si="0"/>
        <v>0.37283205860174512</v>
      </c>
      <c r="R15" s="140">
        <f t="shared" si="0"/>
        <v>0.37572578516759042</v>
      </c>
      <c r="S15" s="140">
        <f t="shared" si="0"/>
        <v>0.37519427091269236</v>
      </c>
      <c r="T15" s="140">
        <f t="shared" si="0"/>
        <v>0.38479151602795852</v>
      </c>
      <c r="U15" s="140">
        <f t="shared" si="0"/>
        <v>0.38741267274779584</v>
      </c>
      <c r="V15" s="140">
        <f t="shared" si="0"/>
        <v>0.29288464280621701</v>
      </c>
      <c r="W15" s="140">
        <f t="shared" si="0"/>
        <v>0.37491134478398963</v>
      </c>
      <c r="X15" s="140">
        <f t="shared" si="0"/>
        <v>0.38560215557638239</v>
      </c>
      <c r="Y15" s="140">
        <f t="shared" si="0"/>
        <v>0.38942530255935454</v>
      </c>
      <c r="Z15" s="140">
        <f t="shared" si="0"/>
        <v>0.37785384638894831</v>
      </c>
      <c r="AA15" s="140">
        <f t="shared" si="0"/>
        <v>0.3806894447834045</v>
      </c>
      <c r="AB15" s="140">
        <f t="shared" si="0"/>
        <v>0.39346769534037995</v>
      </c>
      <c r="AC15" s="140">
        <f t="shared" si="0"/>
        <v>0.38312314795672248</v>
      </c>
      <c r="AD15" s="140">
        <f t="shared" si="0"/>
        <v>0.38527544863255231</v>
      </c>
      <c r="AE15" s="140">
        <f t="shared" si="0"/>
        <v>0.38085653104925055</v>
      </c>
      <c r="AF15" s="140">
        <f t="shared" si="0"/>
        <v>0.38268983904413945</v>
      </c>
      <c r="AG15" s="140">
        <f t="shared" si="0"/>
        <v>0.38229938084253978</v>
      </c>
      <c r="AH15" s="140">
        <f t="shared" si="0"/>
        <v>0.37188842665211758</v>
      </c>
      <c r="AI15" s="140">
        <f t="shared" si="0"/>
        <v>0.3808439779098689</v>
      </c>
      <c r="AJ15" s="140">
        <f t="shared" si="0"/>
        <v>0.3883501729165254</v>
      </c>
      <c r="AK15" s="140">
        <f t="shared" si="0"/>
        <v>0.39475812380532277</v>
      </c>
      <c r="AL15" s="140">
        <f t="shared" si="0"/>
        <v>0.39914765848225098</v>
      </c>
      <c r="AM15" s="140">
        <f t="shared" si="0"/>
        <v>0.39751470975674014</v>
      </c>
      <c r="AN15" s="140">
        <f t="shared" si="0"/>
        <v>0.39290315456252073</v>
      </c>
      <c r="AO15" s="140">
        <f t="shared" si="0"/>
        <v>0.39165009940357853</v>
      </c>
      <c r="AP15" s="140">
        <f t="shared" si="0"/>
        <v>0.40330319888734351</v>
      </c>
      <c r="AQ15" s="140">
        <f t="shared" si="0"/>
        <v>0.3961926961926962</v>
      </c>
      <c r="AR15" s="140">
        <f t="shared" si="0"/>
        <v>0.40297958432959352</v>
      </c>
      <c r="AS15" s="140">
        <f t="shared" si="0"/>
        <v>0.39147719347189286</v>
      </c>
      <c r="AT15" s="140">
        <f t="shared" si="0"/>
        <v>0.39317792985457656</v>
      </c>
      <c r="AU15" s="140">
        <f t="shared" si="0"/>
        <v>0.40049863222410748</v>
      </c>
      <c r="AV15" s="140">
        <f t="shared" si="0"/>
        <v>0.40578421630667855</v>
      </c>
      <c r="AW15" s="140">
        <f t="shared" si="0"/>
        <v>0.41214470284237725</v>
      </c>
      <c r="AX15" s="140">
        <f t="shared" si="0"/>
        <v>0.40513407896509906</v>
      </c>
      <c r="AY15" s="140">
        <f t="shared" si="0"/>
        <v>0.40926053079380242</v>
      </c>
      <c r="AZ15" s="140">
        <f t="shared" si="0"/>
        <v>0.40839538019581406</v>
      </c>
      <c r="BA15" s="140">
        <f t="shared" si="0"/>
        <v>0.40970050726148288</v>
      </c>
      <c r="BB15" s="140">
        <f t="shared" si="0"/>
        <v>0.41081675009156393</v>
      </c>
      <c r="BC15" s="140">
        <f t="shared" si="0"/>
        <v>0.40991700361779104</v>
      </c>
      <c r="BD15" s="140">
        <f t="shared" si="0"/>
        <v>0.4128707627118644</v>
      </c>
      <c r="BE15" s="140">
        <f t="shared" si="0"/>
        <v>0.41798145541045684</v>
      </c>
      <c r="BF15" s="140">
        <f t="shared" si="0"/>
        <v>0.4091996666397828</v>
      </c>
      <c r="BG15" s="140">
        <f t="shared" si="0"/>
        <v>0.40918478921151741</v>
      </c>
      <c r="BH15" s="140">
        <f t="shared" si="0"/>
        <v>0.40614722682426252</v>
      </c>
      <c r="BI15" s="140">
        <f t="shared" si="0"/>
        <v>0.41258502508075739</v>
      </c>
      <c r="BJ15" s="140">
        <f t="shared" si="0"/>
        <v>0.41233224705550281</v>
      </c>
      <c r="BK15" s="140">
        <f t="shared" si="0"/>
        <v>0.40770348837209303</v>
      </c>
      <c r="BL15" s="140">
        <f t="shared" si="0"/>
        <v>0.40995419506200426</v>
      </c>
      <c r="BM15" s="140">
        <f t="shared" si="0"/>
        <v>0.41986258588382264</v>
      </c>
      <c r="BN15" s="140">
        <f t="shared" si="0"/>
        <v>0.4160108024691358</v>
      </c>
      <c r="BO15" s="140">
        <f t="shared" ref="BO15:DZ15" si="1">BO6/BO5</f>
        <v>0.40263292568867243</v>
      </c>
      <c r="BP15" s="140">
        <f t="shared" si="1"/>
        <v>0.40586104236163423</v>
      </c>
      <c r="BQ15" s="140">
        <f t="shared" si="1"/>
        <v>0.41822407281882445</v>
      </c>
      <c r="BR15" s="140">
        <f t="shared" si="1"/>
        <v>0.39467284962958776</v>
      </c>
      <c r="BS15" s="140">
        <f t="shared" si="1"/>
        <v>0.40757617442740218</v>
      </c>
      <c r="BT15" s="140">
        <f t="shared" si="1"/>
        <v>0.41750107451567203</v>
      </c>
      <c r="BU15" s="140">
        <f t="shared" si="1"/>
        <v>0.39815858699736939</v>
      </c>
      <c r="BV15" s="140">
        <f t="shared" si="1"/>
        <v>0.41863064193561039</v>
      </c>
      <c r="BW15" s="140">
        <f t="shared" si="1"/>
        <v>0.40600527180349161</v>
      </c>
      <c r="BX15" s="140">
        <f t="shared" si="1"/>
        <v>0.40954535503174488</v>
      </c>
      <c r="BY15" s="140">
        <f t="shared" si="1"/>
        <v>0.40873653021700629</v>
      </c>
      <c r="BZ15" s="140">
        <f t="shared" si="1"/>
        <v>0.41529197767045101</v>
      </c>
      <c r="CA15" s="140">
        <f t="shared" si="1"/>
        <v>0.41601801450380327</v>
      </c>
      <c r="CB15" s="140">
        <f t="shared" si="1"/>
        <v>0.40828276169610483</v>
      </c>
      <c r="CC15" s="140">
        <f t="shared" si="1"/>
        <v>0.42203829697692363</v>
      </c>
      <c r="CD15" s="140">
        <f t="shared" si="1"/>
        <v>0.40143908969210174</v>
      </c>
      <c r="CE15" s="140">
        <f t="shared" si="1"/>
        <v>0.40467696562996025</v>
      </c>
      <c r="CF15" s="140">
        <f t="shared" si="1"/>
        <v>0.40560596140055499</v>
      </c>
      <c r="CG15" s="140">
        <f t="shared" si="1"/>
        <v>0.41096824631148221</v>
      </c>
      <c r="CH15" s="140">
        <f t="shared" si="1"/>
        <v>0.40906829981036463</v>
      </c>
      <c r="CI15" s="140">
        <f t="shared" si="1"/>
        <v>0.40525789585825972</v>
      </c>
      <c r="CJ15" s="140">
        <f t="shared" si="1"/>
        <v>0.40636721948247301</v>
      </c>
      <c r="CK15" s="140">
        <f t="shared" si="1"/>
        <v>0.41055608999669763</v>
      </c>
      <c r="CL15" s="140">
        <f t="shared" si="1"/>
        <v>0.41017916600602505</v>
      </c>
      <c r="CM15" s="140">
        <f t="shared" si="1"/>
        <v>0.41158957826172776</v>
      </c>
      <c r="CN15" s="140">
        <f t="shared" si="1"/>
        <v>0.41225009236832383</v>
      </c>
      <c r="CO15" s="140">
        <f t="shared" si="1"/>
        <v>0.41089000973879675</v>
      </c>
      <c r="CP15" s="140">
        <f t="shared" si="1"/>
        <v>0.41091492776886035</v>
      </c>
      <c r="CQ15" s="140">
        <f t="shared" si="1"/>
        <v>0.40286552500511702</v>
      </c>
      <c r="CR15" s="140">
        <f t="shared" si="1"/>
        <v>0.40415811088295689</v>
      </c>
      <c r="CS15" s="140">
        <f t="shared" si="1"/>
        <v>0.40350515136602477</v>
      </c>
      <c r="CT15" s="140">
        <f t="shared" si="1"/>
        <v>0.40773122510734489</v>
      </c>
      <c r="CU15" s="140">
        <f t="shared" si="1"/>
        <v>0.40394485378078537</v>
      </c>
      <c r="CV15" s="140">
        <f t="shared" si="1"/>
        <v>0.40828618576143327</v>
      </c>
      <c r="CW15" s="140">
        <f t="shared" si="1"/>
        <v>0.41096010302446834</v>
      </c>
      <c r="CX15" s="140">
        <f t="shared" si="1"/>
        <v>0.40775915808001173</v>
      </c>
      <c r="CY15" s="140">
        <f t="shared" si="1"/>
        <v>0.40651298525020363</v>
      </c>
      <c r="CZ15" s="140">
        <f t="shared" si="1"/>
        <v>0.40875867726098508</v>
      </c>
      <c r="DA15" s="140">
        <f t="shared" si="1"/>
        <v>0.40590004147656572</v>
      </c>
      <c r="DB15" s="140">
        <f t="shared" si="1"/>
        <v>0.40239970844663731</v>
      </c>
      <c r="DC15" s="140">
        <f t="shared" si="1"/>
        <v>0.412707348194851</v>
      </c>
      <c r="DD15" s="140">
        <f t="shared" si="1"/>
        <v>0.41581455852090377</v>
      </c>
      <c r="DE15" s="140">
        <f t="shared" si="1"/>
        <v>0.41010275144002517</v>
      </c>
      <c r="DF15" s="140">
        <f t="shared" si="1"/>
        <v>0.41995638490322901</v>
      </c>
      <c r="DG15" s="140">
        <f t="shared" si="1"/>
        <v>0.4200688101179948</v>
      </c>
      <c r="DH15" s="140">
        <f t="shared" si="1"/>
        <v>0.41124443492131513</v>
      </c>
      <c r="DI15" s="140">
        <f t="shared" si="1"/>
        <v>0.41898305084745763</v>
      </c>
      <c r="DJ15" s="140">
        <f t="shared" si="1"/>
        <v>0.42354407363141389</v>
      </c>
      <c r="DK15" s="140">
        <f t="shared" si="1"/>
        <v>0.41596271160169612</v>
      </c>
      <c r="DL15" s="140">
        <f t="shared" si="1"/>
        <v>0.42015042306486994</v>
      </c>
      <c r="DM15" s="140">
        <f t="shared" si="1"/>
        <v>0.41939251049390197</v>
      </c>
      <c r="DN15" s="140">
        <f t="shared" si="1"/>
        <v>0.4142624648616659</v>
      </c>
      <c r="DO15" s="140">
        <f t="shared" si="1"/>
        <v>0.4078060515564404</v>
      </c>
      <c r="DP15" s="140">
        <f t="shared" si="1"/>
        <v>0.40826276623043367</v>
      </c>
      <c r="DQ15" s="140">
        <f t="shared" si="1"/>
        <v>0.40276577355229043</v>
      </c>
      <c r="DR15" s="140">
        <f t="shared" si="1"/>
        <v>0.39635921275578923</v>
      </c>
      <c r="DS15" s="140">
        <f t="shared" si="1"/>
        <v>0.40652410454555549</v>
      </c>
      <c r="DT15" s="140">
        <f t="shared" si="1"/>
        <v>0.39417359544258984</v>
      </c>
      <c r="DU15" s="140">
        <f t="shared" si="1"/>
        <v>0.41163509762867023</v>
      </c>
      <c r="DV15" s="140">
        <f t="shared" si="1"/>
        <v>0.41059426807613802</v>
      </c>
      <c r="DW15" s="140">
        <f t="shared" si="1"/>
        <v>0.39956954133887485</v>
      </c>
      <c r="DX15" s="140">
        <f t="shared" si="1"/>
        <v>0.40526417650474161</v>
      </c>
      <c r="DY15" s="140">
        <f t="shared" si="1"/>
        <v>0.39611066491225072</v>
      </c>
      <c r="DZ15" s="140">
        <f t="shared" si="1"/>
        <v>0.40571897339739832</v>
      </c>
      <c r="EA15" s="140">
        <f t="shared" ref="EA15:GL15" si="2">EA6/EA5</f>
        <v>0.40768033498161182</v>
      </c>
      <c r="EB15" s="140">
        <f t="shared" si="2"/>
        <v>0.40383648604690131</v>
      </c>
      <c r="EC15" s="140">
        <f t="shared" si="2"/>
        <v>0.40121413410463108</v>
      </c>
      <c r="ED15" s="140">
        <f t="shared" si="2"/>
        <v>0.4011182896136582</v>
      </c>
      <c r="EE15" s="140">
        <f t="shared" si="2"/>
        <v>0.39986995330141278</v>
      </c>
      <c r="EF15" s="140">
        <f t="shared" si="2"/>
        <v>0.41001961868218817</v>
      </c>
      <c r="EG15" s="140">
        <f t="shared" si="2"/>
        <v>0.41059761776720027</v>
      </c>
      <c r="EH15" s="140">
        <f t="shared" si="2"/>
        <v>0.41172916070349519</v>
      </c>
      <c r="EI15" s="140">
        <f t="shared" si="2"/>
        <v>0.40093209491614429</v>
      </c>
      <c r="EJ15" s="140">
        <f t="shared" si="2"/>
        <v>0.40369651040278254</v>
      </c>
      <c r="EK15" s="140">
        <f t="shared" si="2"/>
        <v>0.40456577632936475</v>
      </c>
      <c r="EL15" s="140">
        <f t="shared" si="2"/>
        <v>0.39909663290446207</v>
      </c>
      <c r="EM15" s="140">
        <f t="shared" si="2"/>
        <v>0.38853944255294592</v>
      </c>
      <c r="EN15" s="140">
        <f t="shared" si="2"/>
        <v>0.3897585566463253</v>
      </c>
      <c r="EO15" s="140">
        <f t="shared" si="2"/>
        <v>0.3912359278537707</v>
      </c>
      <c r="EP15" s="140">
        <f t="shared" si="2"/>
        <v>0.39222611855169209</v>
      </c>
      <c r="EQ15" s="140">
        <f t="shared" si="2"/>
        <v>0.39738809161349914</v>
      </c>
      <c r="ER15" s="140">
        <f t="shared" si="2"/>
        <v>0.39664457982665496</v>
      </c>
      <c r="ES15" s="140">
        <f t="shared" si="2"/>
        <v>0.39701874275666388</v>
      </c>
      <c r="ET15" s="140">
        <f t="shared" si="2"/>
        <v>0.39133629067507369</v>
      </c>
      <c r="EU15" s="140">
        <f t="shared" si="2"/>
        <v>0.39552344989875771</v>
      </c>
      <c r="EV15" s="140">
        <f t="shared" si="2"/>
        <v>0.39755267423014584</v>
      </c>
      <c r="EW15" s="140">
        <f t="shared" si="2"/>
        <v>0.39134122364007867</v>
      </c>
      <c r="EX15" s="140">
        <f t="shared" si="2"/>
        <v>0.37438516328450477</v>
      </c>
      <c r="EY15" s="140">
        <f t="shared" si="2"/>
        <v>0.39847585417924025</v>
      </c>
      <c r="EZ15" s="140">
        <f t="shared" si="2"/>
        <v>0.39694416828004814</v>
      </c>
      <c r="FA15" s="140">
        <f t="shared" si="2"/>
        <v>0.39965095986038396</v>
      </c>
      <c r="FB15" s="140">
        <f t="shared" si="2"/>
        <v>0.39894959416138054</v>
      </c>
      <c r="FC15" s="140">
        <f t="shared" si="2"/>
        <v>0.40181702096482136</v>
      </c>
      <c r="FD15" s="140">
        <f t="shared" si="2"/>
        <v>0.3993528303432457</v>
      </c>
      <c r="FE15" s="140">
        <f t="shared" si="2"/>
        <v>0.39838139331413364</v>
      </c>
      <c r="FF15" s="140">
        <f t="shared" si="2"/>
        <v>0.40048758409282614</v>
      </c>
      <c r="FG15" s="140">
        <f t="shared" si="2"/>
        <v>0.39854529228023206</v>
      </c>
      <c r="FH15" s="140">
        <f t="shared" si="2"/>
        <v>0.40120227095625072</v>
      </c>
      <c r="FI15" s="140">
        <f t="shared" si="2"/>
        <v>0.40050869108992199</v>
      </c>
      <c r="FJ15" s="140">
        <f t="shared" si="2"/>
        <v>0.39231990474300454</v>
      </c>
      <c r="FK15" s="140">
        <f t="shared" si="2"/>
        <v>0.40211471610660487</v>
      </c>
      <c r="FL15" s="140">
        <f t="shared" si="2"/>
        <v>0.41028221088594563</v>
      </c>
      <c r="FM15" s="140">
        <f t="shared" si="2"/>
        <v>0.40710335784732909</v>
      </c>
      <c r="FN15" s="140">
        <f t="shared" si="2"/>
        <v>0.4119540150758958</v>
      </c>
      <c r="FO15" s="140">
        <f t="shared" si="2"/>
        <v>0.41097305433403181</v>
      </c>
      <c r="FP15" s="140">
        <f t="shared" si="2"/>
        <v>0.41801110028049093</v>
      </c>
      <c r="FQ15" s="140">
        <f t="shared" si="2"/>
        <v>0.41580882647461725</v>
      </c>
      <c r="FR15" s="140">
        <f t="shared" si="2"/>
        <v>0.41771976274988148</v>
      </c>
      <c r="FS15" s="140">
        <f t="shared" si="2"/>
        <v>0.40468673679695971</v>
      </c>
      <c r="FT15" s="140">
        <f t="shared" si="2"/>
        <v>0.41493652144127818</v>
      </c>
      <c r="FU15" s="140">
        <f t="shared" si="2"/>
        <v>0.41662909896313138</v>
      </c>
      <c r="FV15" s="140">
        <f t="shared" si="2"/>
        <v>0.40844572012739355</v>
      </c>
      <c r="FW15" s="140">
        <f t="shared" si="2"/>
        <v>0.40738743372964181</v>
      </c>
      <c r="FX15" s="140">
        <f t="shared" si="2"/>
        <v>0.40760022332272311</v>
      </c>
      <c r="FY15" s="140">
        <f t="shared" si="2"/>
        <v>0.40798653239504973</v>
      </c>
      <c r="FZ15" s="140">
        <f t="shared" si="2"/>
        <v>0.40678321158511449</v>
      </c>
      <c r="GA15" s="140">
        <f t="shared" si="2"/>
        <v>0.40941892726124501</v>
      </c>
      <c r="GB15" s="140">
        <f t="shared" si="2"/>
        <v>0.40549809386913316</v>
      </c>
      <c r="GC15" s="140">
        <f t="shared" si="2"/>
        <v>0.40790953435583244</v>
      </c>
      <c r="GD15" s="140">
        <f t="shared" si="2"/>
        <v>0.40866052948626858</v>
      </c>
      <c r="GE15" s="140">
        <f t="shared" si="2"/>
        <v>0.4080776964874</v>
      </c>
      <c r="GF15" s="140">
        <f t="shared" si="2"/>
        <v>0.41154804308566451</v>
      </c>
      <c r="GG15" s="140">
        <f t="shared" si="2"/>
        <v>0.40733515756024363</v>
      </c>
      <c r="GH15" s="140">
        <f t="shared" si="2"/>
        <v>0.40537488404608579</v>
      </c>
      <c r="GI15" s="140">
        <f t="shared" si="2"/>
        <v>0.40290066163596078</v>
      </c>
      <c r="GJ15" s="140">
        <f t="shared" si="2"/>
        <v>0.40532679094486318</v>
      </c>
      <c r="GK15" s="140">
        <f t="shared" si="2"/>
        <v>0.40458520235875206</v>
      </c>
      <c r="GL15" s="140">
        <f t="shared" si="2"/>
        <v>0.39972983328895501</v>
      </c>
      <c r="GM15" s="140">
        <f t="shared" ref="GM15:IX15" si="3">GM6/GM5</f>
        <v>0.40265314085056575</v>
      </c>
      <c r="GN15" s="140">
        <f t="shared" si="3"/>
        <v>0.40536171710522029</v>
      </c>
      <c r="GO15" s="140">
        <f t="shared" si="3"/>
        <v>0.40467489578257809</v>
      </c>
      <c r="GP15" s="140">
        <f t="shared" si="3"/>
        <v>0.40720039575596034</v>
      </c>
      <c r="GQ15" s="140">
        <f t="shared" si="3"/>
        <v>0.41397257718496411</v>
      </c>
      <c r="GR15" s="140">
        <f t="shared" si="3"/>
        <v>0.41966034082388826</v>
      </c>
      <c r="GS15" s="140">
        <f t="shared" si="3"/>
        <v>0.4123640332045227</v>
      </c>
      <c r="GT15" s="140">
        <f t="shared" si="3"/>
        <v>0.40728262812667593</v>
      </c>
      <c r="GU15" s="140">
        <f t="shared" si="3"/>
        <v>0.39570681349987363</v>
      </c>
      <c r="GV15" s="140">
        <f t="shared" si="3"/>
        <v>0.39523760162300642</v>
      </c>
      <c r="GW15" s="140">
        <f t="shared" si="3"/>
        <v>0.39725856503500867</v>
      </c>
      <c r="GX15" s="140">
        <f t="shared" si="3"/>
        <v>0.3924185513732385</v>
      </c>
      <c r="GY15" s="140">
        <f t="shared" si="3"/>
        <v>0.39811966157956524</v>
      </c>
      <c r="GZ15" s="140">
        <f t="shared" si="3"/>
        <v>0.39846965088252939</v>
      </c>
      <c r="HA15" s="140">
        <f t="shared" si="3"/>
        <v>0.39869785708838557</v>
      </c>
      <c r="HB15" s="140">
        <f t="shared" si="3"/>
        <v>0.39863200537426458</v>
      </c>
      <c r="HC15" s="140">
        <f t="shared" si="3"/>
        <v>0.40162755963763769</v>
      </c>
      <c r="HD15" s="140">
        <f t="shared" si="3"/>
        <v>0.40222799733781256</v>
      </c>
      <c r="HE15" s="140">
        <f t="shared" si="3"/>
        <v>0.40639903410805917</v>
      </c>
      <c r="HF15" s="140">
        <f t="shared" si="3"/>
        <v>0.40560120151956885</v>
      </c>
      <c r="HG15" s="140">
        <f t="shared" si="3"/>
        <v>0.39460302071154962</v>
      </c>
      <c r="HH15" s="140">
        <f t="shared" si="3"/>
        <v>0.39356571072634067</v>
      </c>
      <c r="HI15" s="140">
        <f t="shared" si="3"/>
        <v>0.39127435624842766</v>
      </c>
      <c r="HJ15" s="140">
        <f t="shared" si="3"/>
        <v>0.38857422441888428</v>
      </c>
      <c r="HK15" s="140">
        <f t="shared" si="3"/>
        <v>0.39229755994215343</v>
      </c>
      <c r="HL15" s="140">
        <f t="shared" si="3"/>
        <v>0.39288216199149489</v>
      </c>
      <c r="HM15" s="140">
        <f t="shared" si="3"/>
        <v>0.39292512833467158</v>
      </c>
      <c r="HN15" s="140">
        <f t="shared" si="3"/>
        <v>0.39270600648803977</v>
      </c>
      <c r="HO15" s="140">
        <f t="shared" si="3"/>
        <v>0.3936490291086166</v>
      </c>
      <c r="HP15" s="140">
        <f t="shared" si="3"/>
        <v>0.38457332961101803</v>
      </c>
      <c r="HQ15" s="140">
        <f t="shared" si="3"/>
        <v>0.39456240031897927</v>
      </c>
      <c r="HR15" s="140">
        <f t="shared" si="3"/>
        <v>0.3938074402830406</v>
      </c>
      <c r="HS15" s="140">
        <f t="shared" si="3"/>
        <v>0.39173222176951766</v>
      </c>
      <c r="HT15" s="140">
        <f t="shared" si="3"/>
        <v>0.40084507251435064</v>
      </c>
      <c r="HU15" s="140">
        <f t="shared" si="3"/>
        <v>0.3974762443093281</v>
      </c>
      <c r="HV15" s="140">
        <f t="shared" si="3"/>
        <v>0.41740521378237</v>
      </c>
      <c r="HW15" s="140">
        <f t="shared" si="3"/>
        <v>0.40069793607819698</v>
      </c>
      <c r="HX15" s="140">
        <f t="shared" si="3"/>
        <v>0.39657963380777844</v>
      </c>
      <c r="HY15" s="140">
        <f t="shared" si="3"/>
        <v>0.3999014722628268</v>
      </c>
      <c r="HZ15" s="140">
        <f t="shared" si="3"/>
        <v>0.39769923307769256</v>
      </c>
      <c r="IA15" s="140">
        <f t="shared" si="3"/>
        <v>0.40009735311250666</v>
      </c>
      <c r="IB15" s="140">
        <f t="shared" si="3"/>
        <v>0.40216041520728524</v>
      </c>
      <c r="IC15" s="140">
        <f t="shared" si="3"/>
        <v>0.40182665150570368</v>
      </c>
      <c r="ID15" s="140">
        <f t="shared" si="3"/>
        <v>0.40191822419913603</v>
      </c>
      <c r="IE15" s="140">
        <f t="shared" si="3"/>
        <v>0.38160843164837027</v>
      </c>
      <c r="IF15" s="140">
        <f t="shared" si="3"/>
        <v>0.40683232031768934</v>
      </c>
      <c r="IG15" s="140">
        <f t="shared" si="3"/>
        <v>0.40859263734840967</v>
      </c>
      <c r="IH15" s="140">
        <f t="shared" si="3"/>
        <v>0.40577328622682335</v>
      </c>
      <c r="II15" s="140">
        <f t="shared" si="3"/>
        <v>0.40689079051744109</v>
      </c>
      <c r="IJ15" s="140">
        <f t="shared" si="3"/>
        <v>0.40763516409304018</v>
      </c>
      <c r="IK15" s="140">
        <f t="shared" si="3"/>
        <v>0.41545856965002076</v>
      </c>
      <c r="IL15" s="140">
        <f t="shared" si="3"/>
        <v>0.40667868323688455</v>
      </c>
      <c r="IM15" s="140">
        <f t="shared" si="3"/>
        <v>0.40666247198636962</v>
      </c>
      <c r="IN15" s="140">
        <f t="shared" si="3"/>
        <v>0.4066698090973368</v>
      </c>
      <c r="IO15" s="140">
        <f t="shared" si="3"/>
        <v>0.4113595152161193</v>
      </c>
      <c r="IP15" s="140">
        <f t="shared" si="3"/>
        <v>0.41460462810399384</v>
      </c>
      <c r="IQ15" s="140">
        <f t="shared" si="3"/>
        <v>0.40997097788407277</v>
      </c>
      <c r="IR15" s="140">
        <f t="shared" si="3"/>
        <v>0.41199749545595465</v>
      </c>
      <c r="IS15" s="140">
        <f t="shared" si="3"/>
        <v>0.41370279088025019</v>
      </c>
      <c r="IT15" s="140">
        <f t="shared" si="3"/>
        <v>0.41645381311926349</v>
      </c>
      <c r="IU15" s="140">
        <f t="shared" si="3"/>
        <v>0.41343185798339444</v>
      </c>
      <c r="IV15" s="140">
        <f t="shared" si="3"/>
        <v>0.41168997778403582</v>
      </c>
      <c r="IW15" s="140">
        <f t="shared" si="3"/>
        <v>0.41150799513586617</v>
      </c>
      <c r="IX15" s="140">
        <f t="shared" si="3"/>
        <v>0.4123647876176238</v>
      </c>
      <c r="IY15" s="140">
        <f t="shared" ref="IY15:LJ15" si="4">IY6/IY5</f>
        <v>0.41585391033971797</v>
      </c>
      <c r="IZ15" s="140">
        <f t="shared" si="4"/>
        <v>0.42261912803815338</v>
      </c>
      <c r="JA15" s="140">
        <f t="shared" si="4"/>
        <v>0.42146556364738857</v>
      </c>
      <c r="JB15" s="140">
        <f t="shared" si="4"/>
        <v>0.41886230445100986</v>
      </c>
      <c r="JC15" s="140">
        <f t="shared" si="4"/>
        <v>0.41242354391090014</v>
      </c>
      <c r="JD15" s="140">
        <f t="shared" si="4"/>
        <v>0.41329721717152867</v>
      </c>
      <c r="JE15" s="140">
        <f t="shared" si="4"/>
        <v>0.41783188555559142</v>
      </c>
      <c r="JF15" s="140">
        <f t="shared" si="4"/>
        <v>0.4115629047927461</v>
      </c>
      <c r="JG15" s="140">
        <f t="shared" si="4"/>
        <v>0.41671844258051155</v>
      </c>
      <c r="JH15" s="140">
        <f t="shared" si="4"/>
        <v>0.41581243380069294</v>
      </c>
      <c r="JI15" s="140">
        <f t="shared" si="4"/>
        <v>0.41707899945256244</v>
      </c>
      <c r="JJ15" s="140">
        <f t="shared" si="4"/>
        <v>0.41769613766093078</v>
      </c>
      <c r="JK15" s="140">
        <f t="shared" si="4"/>
        <v>0.41356679846149708</v>
      </c>
      <c r="JL15" s="140">
        <f t="shared" si="4"/>
        <v>0.41509032943676938</v>
      </c>
      <c r="JM15" s="140">
        <f t="shared" si="4"/>
        <v>0.41829066001647502</v>
      </c>
      <c r="JN15" s="140">
        <f t="shared" si="4"/>
        <v>0.41967919044030572</v>
      </c>
      <c r="JO15" s="140">
        <f t="shared" si="4"/>
        <v>0.41644427251404142</v>
      </c>
      <c r="JP15" s="140">
        <f t="shared" si="4"/>
        <v>0.42256772324233749</v>
      </c>
      <c r="JQ15" s="140">
        <f t="shared" si="4"/>
        <v>0.4266987968280011</v>
      </c>
      <c r="JR15" s="140">
        <f t="shared" si="4"/>
        <v>0.41965806201419681</v>
      </c>
      <c r="JS15" s="140">
        <f t="shared" si="4"/>
        <v>0.42592358170436401</v>
      </c>
      <c r="JT15" s="140">
        <f t="shared" si="4"/>
        <v>0.42255955648508992</v>
      </c>
      <c r="JU15" s="140">
        <f t="shared" si="4"/>
        <v>0.42368536371603854</v>
      </c>
      <c r="JV15" s="140">
        <f t="shared" si="4"/>
        <v>0.42487626405668172</v>
      </c>
      <c r="JW15" s="140">
        <f t="shared" si="4"/>
        <v>0.42514786487872175</v>
      </c>
      <c r="JX15" s="140">
        <f t="shared" si="4"/>
        <v>0.42001824363545898</v>
      </c>
      <c r="JY15" s="140">
        <f t="shared" si="4"/>
        <v>0.42551267131753967</v>
      </c>
      <c r="JZ15" s="140">
        <f t="shared" si="4"/>
        <v>0.42350812460086568</v>
      </c>
      <c r="KA15" s="140">
        <f t="shared" si="4"/>
        <v>0.41600046787624673</v>
      </c>
      <c r="KB15" s="140">
        <f t="shared" si="4"/>
        <v>0.41837160372909638</v>
      </c>
      <c r="KC15" s="140">
        <f t="shared" si="4"/>
        <v>0.41470944203750154</v>
      </c>
      <c r="KD15" s="140">
        <f t="shared" si="4"/>
        <v>0.41897154983305473</v>
      </c>
      <c r="KE15" s="140">
        <f t="shared" si="4"/>
        <v>0.4181253022573751</v>
      </c>
      <c r="KF15" s="140">
        <f t="shared" si="4"/>
        <v>0.42335697236559788</v>
      </c>
      <c r="KG15" s="140">
        <f t="shared" si="4"/>
        <v>0.41741209161677872</v>
      </c>
      <c r="KH15" s="140">
        <f t="shared" si="4"/>
        <v>0.42324043264632061</v>
      </c>
      <c r="KI15" s="140">
        <f t="shared" si="4"/>
        <v>0.43662639300772416</v>
      </c>
      <c r="KJ15" s="140">
        <f t="shared" si="4"/>
        <v>0.41200145716931691</v>
      </c>
      <c r="KK15" s="140">
        <f t="shared" si="4"/>
        <v>0.42063426065920773</v>
      </c>
      <c r="KL15" s="140">
        <f t="shared" si="4"/>
        <v>0.4145056776231939</v>
      </c>
      <c r="KM15" s="140">
        <f t="shared" si="4"/>
        <v>0.42449113960039353</v>
      </c>
      <c r="KN15" s="140">
        <f t="shared" si="4"/>
        <v>0.41048797605698567</v>
      </c>
      <c r="KO15" s="140">
        <f t="shared" si="4"/>
        <v>0.4202752953163611</v>
      </c>
      <c r="KP15" s="140">
        <f t="shared" si="4"/>
        <v>0.42326423576423577</v>
      </c>
      <c r="KQ15" s="140">
        <f t="shared" si="4"/>
        <v>0.4179757624322904</v>
      </c>
      <c r="KR15" s="140">
        <f t="shared" si="4"/>
        <v>0.41729404586314084</v>
      </c>
      <c r="KS15" s="140">
        <f t="shared" si="4"/>
        <v>0.4205884865049539</v>
      </c>
      <c r="KT15" s="140">
        <f t="shared" si="4"/>
        <v>0.42077846697196714</v>
      </c>
      <c r="KU15" s="140">
        <f t="shared" si="4"/>
        <v>0.42197795740894628</v>
      </c>
      <c r="KV15" s="140">
        <f t="shared" si="4"/>
        <v>0.42019100715864482</v>
      </c>
      <c r="KW15" s="140">
        <f t="shared" si="4"/>
        <v>0.41875290340681731</v>
      </c>
      <c r="KX15" s="140">
        <f t="shared" si="4"/>
        <v>0.41322234425882037</v>
      </c>
      <c r="KY15" s="140">
        <f t="shared" si="4"/>
        <v>0.41096783279999738</v>
      </c>
      <c r="KZ15" s="140">
        <f t="shared" si="4"/>
        <v>0.41758342922899883</v>
      </c>
      <c r="LA15" s="140">
        <f t="shared" si="4"/>
        <v>0.42853689977441184</v>
      </c>
      <c r="LB15" s="140">
        <f t="shared" si="4"/>
        <v>0.42389036598697166</v>
      </c>
      <c r="LC15" s="140">
        <f t="shared" si="4"/>
        <v>0.42215971796974194</v>
      </c>
      <c r="LD15" s="140">
        <f t="shared" si="4"/>
        <v>0.42285720383597508</v>
      </c>
      <c r="LE15" s="140">
        <f t="shared" si="4"/>
        <v>0.42401938664661154</v>
      </c>
      <c r="LF15" s="140">
        <f t="shared" si="4"/>
        <v>0.42353471838856049</v>
      </c>
      <c r="LG15" s="140">
        <f t="shared" si="4"/>
        <v>0.42395993474100335</v>
      </c>
      <c r="LH15" s="140">
        <f t="shared" si="4"/>
        <v>0.42040703513675542</v>
      </c>
      <c r="LI15" s="140">
        <f t="shared" si="4"/>
        <v>0.42006328833990741</v>
      </c>
      <c r="LJ15" s="140">
        <f t="shared" si="4"/>
        <v>0.41765478533355449</v>
      </c>
      <c r="LK15" s="140">
        <f t="shared" ref="LK15:NV15" si="5">LK6/LK5</f>
        <v>0.41561617240533794</v>
      </c>
      <c r="LL15" s="140">
        <f t="shared" si="5"/>
        <v>0.41487782160016967</v>
      </c>
      <c r="LM15" s="140">
        <f t="shared" si="5"/>
        <v>0.41740502361349102</v>
      </c>
      <c r="LN15" s="140">
        <f t="shared" si="5"/>
        <v>0.42026051010061616</v>
      </c>
      <c r="LO15" s="140">
        <f t="shared" si="5"/>
        <v>0.41914395791918091</v>
      </c>
      <c r="LP15" s="140">
        <f t="shared" si="5"/>
        <v>0.41990164058143581</v>
      </c>
      <c r="LQ15" s="140">
        <f t="shared" si="5"/>
        <v>0.4234964545867157</v>
      </c>
      <c r="LR15" s="140">
        <f t="shared" si="5"/>
        <v>0.41954477912483162</v>
      </c>
      <c r="LS15" s="140">
        <f t="shared" si="5"/>
        <v>0.41870322744554439</v>
      </c>
      <c r="LT15" s="140">
        <f t="shared" si="5"/>
        <v>0.42291567462371382</v>
      </c>
      <c r="LU15" s="140">
        <f t="shared" si="5"/>
        <v>0.42084683458134786</v>
      </c>
      <c r="LV15" s="140">
        <f t="shared" si="5"/>
        <v>0.41911571609329862</v>
      </c>
      <c r="LW15" s="140">
        <f t="shared" si="5"/>
        <v>0.42061179514036562</v>
      </c>
      <c r="LX15" s="140">
        <f t="shared" si="5"/>
        <v>0.41434528648984836</v>
      </c>
      <c r="LY15" s="140">
        <f t="shared" si="5"/>
        <v>0.4155504710413393</v>
      </c>
      <c r="LZ15" s="140">
        <f t="shared" si="5"/>
        <v>0.41662606183065909</v>
      </c>
      <c r="MA15" s="140">
        <f t="shared" si="5"/>
        <v>0.41260219852578056</v>
      </c>
      <c r="MB15" s="140">
        <f t="shared" si="5"/>
        <v>0.42002207714928808</v>
      </c>
      <c r="MC15" s="140">
        <f t="shared" si="5"/>
        <v>0.41612502278715963</v>
      </c>
      <c r="MD15" s="140">
        <f t="shared" si="5"/>
        <v>0.41406238603486423</v>
      </c>
      <c r="ME15" s="140">
        <f t="shared" si="5"/>
        <v>0.41615199216690518</v>
      </c>
      <c r="MF15" s="140">
        <f t="shared" si="5"/>
        <v>0.41591188685320807</v>
      </c>
      <c r="MG15" s="140">
        <f t="shared" si="5"/>
        <v>0.41953588248212587</v>
      </c>
      <c r="MH15" s="140">
        <f t="shared" si="5"/>
        <v>0.42282076601466478</v>
      </c>
      <c r="MI15" s="140">
        <f t="shared" si="5"/>
        <v>0.41897668209832711</v>
      </c>
      <c r="MJ15" s="140">
        <f t="shared" si="5"/>
        <v>0.41953702507327489</v>
      </c>
      <c r="MK15" s="140">
        <f t="shared" si="5"/>
        <v>0.42190825132058318</v>
      </c>
      <c r="ML15" s="140">
        <f t="shared" si="5"/>
        <v>0.41976721387448085</v>
      </c>
      <c r="MM15" s="140">
        <f t="shared" si="5"/>
        <v>0.42261178756744466</v>
      </c>
      <c r="MN15" s="140">
        <f t="shared" si="5"/>
        <v>0.41680357682907893</v>
      </c>
      <c r="MO15" s="140">
        <f t="shared" si="5"/>
        <v>0.42234250380858501</v>
      </c>
      <c r="MP15" s="140">
        <f t="shared" si="5"/>
        <v>0.41377709466738183</v>
      </c>
      <c r="MQ15" s="140">
        <f t="shared" si="5"/>
        <v>0.41417648667610024</v>
      </c>
      <c r="MR15" s="140">
        <f t="shared" si="5"/>
        <v>0.4214518526725945</v>
      </c>
      <c r="MS15" s="140">
        <f t="shared" si="5"/>
        <v>0.42439345902751385</v>
      </c>
      <c r="MT15" s="140">
        <f t="shared" si="5"/>
        <v>0.42565661060488069</v>
      </c>
      <c r="MU15" s="140">
        <f t="shared" si="5"/>
        <v>0.4169638493148205</v>
      </c>
      <c r="MV15" s="140">
        <f t="shared" si="5"/>
        <v>0.41815970435514804</v>
      </c>
      <c r="MW15" s="140">
        <f t="shared" si="5"/>
        <v>0.41863078527992403</v>
      </c>
      <c r="MX15" s="140">
        <f t="shared" si="5"/>
        <v>0.45001155603200282</v>
      </c>
      <c r="MY15" s="140">
        <f t="shared" si="5"/>
        <v>0.42262220200438017</v>
      </c>
      <c r="MZ15" s="140">
        <f t="shared" si="5"/>
        <v>0.42317691193892326</v>
      </c>
      <c r="NA15" s="140">
        <f t="shared" si="5"/>
        <v>0.41861499571458022</v>
      </c>
      <c r="NB15" s="140">
        <f t="shared" si="5"/>
        <v>0.41923964035579003</v>
      </c>
      <c r="NC15" s="140">
        <f t="shared" si="5"/>
        <v>0.42129977111027028</v>
      </c>
      <c r="ND15" s="140">
        <f t="shared" si="5"/>
        <v>0.42264365915063307</v>
      </c>
      <c r="NE15" s="140">
        <f t="shared" si="5"/>
        <v>0.42433890451762368</v>
      </c>
      <c r="NF15" s="140">
        <f t="shared" si="5"/>
        <v>0.42279862194623913</v>
      </c>
      <c r="NG15" s="140">
        <f t="shared" si="5"/>
        <v>0.4230129697372797</v>
      </c>
      <c r="NH15" s="140">
        <f t="shared" si="5"/>
        <v>0.41663467823091849</v>
      </c>
      <c r="NI15" s="140">
        <f t="shared" si="5"/>
        <v>0.40821315081887072</v>
      </c>
      <c r="NJ15" s="140">
        <f t="shared" si="5"/>
        <v>0.41817177575255454</v>
      </c>
      <c r="NK15" s="140">
        <f t="shared" si="5"/>
        <v>0.41528284796750198</v>
      </c>
      <c r="NL15" s="140">
        <f t="shared" si="5"/>
        <v>0.41217444624934108</v>
      </c>
      <c r="NM15" s="140">
        <f t="shared" si="5"/>
        <v>0.41797324529657731</v>
      </c>
      <c r="NN15" s="140">
        <f t="shared" si="5"/>
        <v>0.41333460774630687</v>
      </c>
      <c r="NO15" s="140">
        <f t="shared" si="5"/>
        <v>0.4184740906757346</v>
      </c>
      <c r="NP15" s="140">
        <f t="shared" si="5"/>
        <v>0.41017019426213758</v>
      </c>
      <c r="NQ15" s="140">
        <f t="shared" si="5"/>
        <v>0.41610252653380547</v>
      </c>
      <c r="NR15" s="140">
        <f t="shared" si="5"/>
        <v>0.42040553742047704</v>
      </c>
      <c r="NS15" s="140">
        <f t="shared" si="5"/>
        <v>0.41183132191032695</v>
      </c>
      <c r="NT15" s="140">
        <f t="shared" si="5"/>
        <v>0.4090383009828758</v>
      </c>
      <c r="NU15" s="140">
        <f t="shared" si="5"/>
        <v>0.40029207585506266</v>
      </c>
      <c r="NV15" s="140">
        <f t="shared" si="5"/>
        <v>0.4153598129062836</v>
      </c>
      <c r="NW15" s="140">
        <f t="shared" ref="NW15:QH15" si="6">NW6/NW5</f>
        <v>0.41067764542862473</v>
      </c>
      <c r="NX15" s="140">
        <f t="shared" si="6"/>
        <v>0.41587163757901946</v>
      </c>
      <c r="NY15" s="140">
        <f t="shared" si="6"/>
        <v>0.40743803939775003</v>
      </c>
      <c r="NZ15" s="140">
        <f t="shared" si="6"/>
        <v>0.41325954995171782</v>
      </c>
      <c r="OA15" s="140">
        <f t="shared" si="6"/>
        <v>0.41223506844173852</v>
      </c>
      <c r="OB15" s="140">
        <f t="shared" si="6"/>
        <v>0.41509321554259065</v>
      </c>
      <c r="OC15" s="140">
        <f t="shared" si="6"/>
        <v>0.41158401377403281</v>
      </c>
      <c r="OD15" s="140">
        <f t="shared" si="6"/>
        <v>0.41124416778261891</v>
      </c>
      <c r="OE15" s="140">
        <f t="shared" si="6"/>
        <v>0.41255356895480771</v>
      </c>
      <c r="OF15" s="140">
        <f t="shared" si="6"/>
        <v>0.41482995082080765</v>
      </c>
      <c r="OG15" s="140">
        <f t="shared" si="6"/>
        <v>0.40969972034024665</v>
      </c>
      <c r="OH15" s="140">
        <f t="shared" si="6"/>
        <v>0.4089476134055518</v>
      </c>
      <c r="OI15" s="140">
        <f t="shared" si="6"/>
        <v>0.41328682673588579</v>
      </c>
      <c r="OJ15" s="140">
        <f t="shared" si="6"/>
        <v>0.40982360527688272</v>
      </c>
      <c r="OK15" s="140">
        <f t="shared" si="6"/>
        <v>0.41307249929977846</v>
      </c>
      <c r="OL15" s="140">
        <f t="shared" si="6"/>
        <v>0.40661279353522423</v>
      </c>
      <c r="OM15" s="140">
        <f t="shared" si="6"/>
        <v>0.41677433344476467</v>
      </c>
      <c r="ON15" s="140">
        <f t="shared" si="6"/>
        <v>0.40559190780694226</v>
      </c>
      <c r="OO15" s="140">
        <f t="shared" si="6"/>
        <v>0.41300360996891949</v>
      </c>
      <c r="OP15" s="140">
        <f t="shared" si="6"/>
        <v>0.40917929952953475</v>
      </c>
      <c r="OQ15" s="140">
        <f t="shared" si="6"/>
        <v>0.4206311209501668</v>
      </c>
      <c r="OR15" s="140">
        <f t="shared" si="6"/>
        <v>0.42297131174922165</v>
      </c>
      <c r="OS15" s="140">
        <f t="shared" si="6"/>
        <v>0.42956497654136255</v>
      </c>
      <c r="OT15" s="140">
        <f t="shared" si="6"/>
        <v>0.43051839264362773</v>
      </c>
      <c r="OU15" s="140">
        <f t="shared" si="6"/>
        <v>0.42866426439642963</v>
      </c>
      <c r="OV15" s="140">
        <f t="shared" si="6"/>
        <v>0.42909120482012914</v>
      </c>
      <c r="OW15" s="140">
        <f t="shared" si="6"/>
        <v>0.43092188900932726</v>
      </c>
      <c r="OX15" s="140">
        <f t="shared" si="6"/>
        <v>0.42989893901280879</v>
      </c>
      <c r="OY15" s="140">
        <f t="shared" si="6"/>
        <v>0.43166702339334267</v>
      </c>
      <c r="OZ15" s="140">
        <f t="shared" si="6"/>
        <v>0.43142523636436192</v>
      </c>
      <c r="PA15" s="140">
        <f t="shared" si="6"/>
        <v>0.43178075597892179</v>
      </c>
      <c r="PB15" s="140">
        <f t="shared" si="6"/>
        <v>0.43340639569815959</v>
      </c>
      <c r="PC15" s="140">
        <f t="shared" si="6"/>
        <v>0.42446372028720508</v>
      </c>
      <c r="PD15" s="140">
        <f t="shared" si="6"/>
        <v>0.43387341024094161</v>
      </c>
      <c r="PE15" s="140">
        <f t="shared" si="6"/>
        <v>0.43227746419052426</v>
      </c>
      <c r="PF15" s="140">
        <f t="shared" si="6"/>
        <v>0.43790318698247643</v>
      </c>
      <c r="PG15" s="140">
        <f t="shared" si="6"/>
        <v>0.43617035303424861</v>
      </c>
      <c r="PH15" s="140">
        <f t="shared" si="6"/>
        <v>0.43570661674360556</v>
      </c>
      <c r="PI15" s="140">
        <f t="shared" si="6"/>
        <v>0.43014724021511591</v>
      </c>
      <c r="PJ15" s="140">
        <f t="shared" si="6"/>
        <v>0.43579200125161127</v>
      </c>
      <c r="PK15" s="140">
        <f t="shared" si="6"/>
        <v>0.43664369133285025</v>
      </c>
      <c r="PL15" s="140">
        <f t="shared" si="6"/>
        <v>0.43297267309479159</v>
      </c>
      <c r="PM15" s="140">
        <f t="shared" si="6"/>
        <v>0.43052391799544421</v>
      </c>
      <c r="PN15" s="140">
        <f t="shared" si="6"/>
        <v>0.4334861828120255</v>
      </c>
      <c r="PO15" s="140">
        <f t="shared" si="6"/>
        <v>0.41811312169897746</v>
      </c>
      <c r="PP15" s="140">
        <f t="shared" si="6"/>
        <v>0.41242111326894065</v>
      </c>
      <c r="PQ15" s="140">
        <f t="shared" si="6"/>
        <v>0.41236069174513434</v>
      </c>
      <c r="PR15" s="140">
        <f t="shared" si="6"/>
        <v>0.41857944845523581</v>
      </c>
      <c r="PS15" s="140">
        <f t="shared" si="6"/>
        <v>0.41531089406206873</v>
      </c>
      <c r="PT15" s="140">
        <f t="shared" si="6"/>
        <v>0.42032673956934324</v>
      </c>
      <c r="PU15" s="140">
        <f t="shared" si="6"/>
        <v>0.42041717096421694</v>
      </c>
      <c r="PV15" s="140">
        <f t="shared" si="6"/>
        <v>0.42397215777262182</v>
      </c>
      <c r="PW15" s="140">
        <f t="shared" si="6"/>
        <v>0.41658443523452404</v>
      </c>
      <c r="PX15" s="140">
        <f t="shared" si="6"/>
        <v>0.41790128400202875</v>
      </c>
      <c r="PY15" s="140">
        <f t="shared" si="6"/>
        <v>0.42640615259159897</v>
      </c>
      <c r="PZ15" s="140">
        <f t="shared" si="6"/>
        <v>0.41654329210589658</v>
      </c>
      <c r="QA15" s="140">
        <f t="shared" si="6"/>
        <v>0.42588941822495152</v>
      </c>
      <c r="QB15" s="140">
        <f t="shared" si="6"/>
        <v>0.42650573824902005</v>
      </c>
      <c r="QC15" s="140">
        <f t="shared" si="6"/>
        <v>0.43064760861807355</v>
      </c>
      <c r="QD15" s="140">
        <f t="shared" si="6"/>
        <v>0.42791449456102165</v>
      </c>
      <c r="QE15" s="140">
        <f t="shared" si="6"/>
        <v>0.43221209932781512</v>
      </c>
      <c r="QF15" s="140">
        <f t="shared" si="6"/>
        <v>0.43118435925380943</v>
      </c>
      <c r="QG15" s="140">
        <f t="shared" si="6"/>
        <v>0.43471509027662747</v>
      </c>
      <c r="QH15" s="140">
        <f t="shared" si="6"/>
        <v>0.43398054951033732</v>
      </c>
      <c r="QI15" s="140">
        <f t="shared" ref="QI15:SM15" si="7">QI6/QI5</f>
        <v>0.43327160127544884</v>
      </c>
      <c r="QJ15" s="140">
        <f t="shared" si="7"/>
        <v>0.43246729987584731</v>
      </c>
      <c r="QK15" s="140">
        <f t="shared" si="7"/>
        <v>0.42901022412981232</v>
      </c>
      <c r="QL15" s="140">
        <f t="shared" si="7"/>
        <v>0.4383595004299381</v>
      </c>
      <c r="QM15" s="140">
        <f t="shared" si="7"/>
        <v>0.43169168594675705</v>
      </c>
      <c r="QN15" s="140">
        <f t="shared" si="7"/>
        <v>0.43771229852849447</v>
      </c>
      <c r="QO15" s="140">
        <f t="shared" si="7"/>
        <v>0.4386472087592645</v>
      </c>
      <c r="QP15" s="140">
        <f t="shared" si="7"/>
        <v>0.43890133420717359</v>
      </c>
      <c r="QQ15" s="140">
        <f t="shared" si="7"/>
        <v>0.43677737683187273</v>
      </c>
      <c r="QR15" s="140">
        <f t="shared" si="7"/>
        <v>0.44059294809768934</v>
      </c>
      <c r="QS15" s="140">
        <f t="shared" si="7"/>
        <v>0.44456403820382462</v>
      </c>
      <c r="QT15" s="140">
        <f t="shared" si="7"/>
        <v>0.44240822132073487</v>
      </c>
      <c r="QU15" s="140">
        <f t="shared" si="7"/>
        <v>0.43716868194391761</v>
      </c>
      <c r="QV15" s="140">
        <f t="shared" si="7"/>
        <v>0.44447153696614494</v>
      </c>
      <c r="QW15" s="140">
        <f t="shared" si="7"/>
        <v>0.44525860161633551</v>
      </c>
      <c r="QX15" s="140">
        <f t="shared" si="7"/>
        <v>0.43799643636728203</v>
      </c>
      <c r="QY15" s="140">
        <f t="shared" si="7"/>
        <v>0.43449522681773989</v>
      </c>
      <c r="QZ15" s="140">
        <f t="shared" si="7"/>
        <v>0.43413238820426686</v>
      </c>
      <c r="RA15" s="140">
        <f t="shared" si="7"/>
        <v>0.43458882827517858</v>
      </c>
      <c r="RB15" s="140">
        <f t="shared" si="7"/>
        <v>0.43987383504256983</v>
      </c>
      <c r="RC15" s="140">
        <f>RC6/RC5</f>
        <v>0.43614531293025449</v>
      </c>
      <c r="RD15" s="140">
        <f t="shared" si="7"/>
        <v>0.43573103939608593</v>
      </c>
      <c r="RE15" s="140">
        <f t="shared" si="7"/>
        <v>0.44288797183205242</v>
      </c>
      <c r="RF15" s="140">
        <f t="shared" si="7"/>
        <v>0.43464726096624218</v>
      </c>
      <c r="RG15" s="140">
        <f t="shared" si="7"/>
        <v>0.45154362894319111</v>
      </c>
      <c r="RH15" s="140">
        <f t="shared" si="7"/>
        <v>0.43441130013528118</v>
      </c>
      <c r="RI15" s="140">
        <f t="shared" si="7"/>
        <v>0.446698547592978</v>
      </c>
      <c r="RJ15" s="140">
        <f t="shared" si="7"/>
        <v>0.44058010720934565</v>
      </c>
      <c r="RK15" s="140">
        <f t="shared" si="7"/>
        <v>0.44035414882779583</v>
      </c>
      <c r="RL15" s="140">
        <f t="shared" si="7"/>
        <v>0.44563690528701622</v>
      </c>
      <c r="RM15" s="140">
        <f t="shared" si="7"/>
        <v>0.44626721991701246</v>
      </c>
      <c r="RN15" s="140">
        <f t="shared" si="7"/>
        <v>0.44534743785936082</v>
      </c>
      <c r="RO15" s="140">
        <f t="shared" si="7"/>
        <v>0.44747357343678829</v>
      </c>
      <c r="RP15" s="140">
        <f t="shared" si="7"/>
        <v>0.44771922234540196</v>
      </c>
      <c r="RQ15" s="140">
        <f t="shared" si="7"/>
        <v>0.44926757176419152</v>
      </c>
      <c r="RR15" s="140">
        <f t="shared" si="7"/>
        <v>0.44812911736683958</v>
      </c>
      <c r="RS15" s="140">
        <f t="shared" si="7"/>
        <v>0.45244944112096697</v>
      </c>
      <c r="RT15" s="140">
        <f t="shared" si="7"/>
        <v>0.45152834417901849</v>
      </c>
      <c r="RU15" s="140">
        <f t="shared" si="7"/>
        <v>0.44635993389311124</v>
      </c>
      <c r="RV15" s="140">
        <f t="shared" si="7"/>
        <v>0.44210670281127779</v>
      </c>
      <c r="RW15" s="140">
        <f t="shared" si="7"/>
        <v>0.42828914556235503</v>
      </c>
      <c r="RX15" s="140">
        <f t="shared" si="7"/>
        <v>0.42889767726842309</v>
      </c>
      <c r="RY15" s="140">
        <f t="shared" si="7"/>
        <v>0.43456878300130092</v>
      </c>
      <c r="RZ15" s="140">
        <f t="shared" si="7"/>
        <v>0.42810624703026584</v>
      </c>
      <c r="SA15" s="140">
        <f t="shared" si="7"/>
        <v>0.43412946766874394</v>
      </c>
      <c r="SB15" s="140">
        <f t="shared" si="7"/>
        <v>0.43675106172596295</v>
      </c>
      <c r="SC15" s="140">
        <f t="shared" si="7"/>
        <v>0.4411594584157531</v>
      </c>
      <c r="SD15" s="140">
        <f t="shared" si="7"/>
        <v>0.43665143100425574</v>
      </c>
      <c r="SE15" s="140">
        <f t="shared" si="7"/>
        <v>0.43224891756897338</v>
      </c>
      <c r="SF15" s="140">
        <f t="shared" si="7"/>
        <v>0.43719012239315952</v>
      </c>
      <c r="SG15" s="140">
        <f t="shared" si="7"/>
        <v>0.43485613210839397</v>
      </c>
      <c r="SH15" s="140">
        <f t="shared" si="7"/>
        <v>0.42643360829298449</v>
      </c>
      <c r="SI15" s="140">
        <f t="shared" si="7"/>
        <v>0.43957882306632551</v>
      </c>
      <c r="SJ15" s="140">
        <f t="shared" si="7"/>
        <v>0.43164998334013804</v>
      </c>
      <c r="SK15" s="140">
        <f t="shared" si="7"/>
        <v>0.43474744779242586</v>
      </c>
      <c r="SL15" s="140">
        <f t="shared" si="7"/>
        <v>0.4310725981471254</v>
      </c>
      <c r="SM15" s="140">
        <f t="shared" si="7"/>
        <v>0.43581584632647252</v>
      </c>
    </row>
    <row r="16" spans="1:507">
      <c r="A16" s="140" t="s">
        <v>232</v>
      </c>
      <c r="B16" s="140" t="s">
        <v>233</v>
      </c>
      <c r="C16" s="140">
        <f t="shared" ref="C16:BN16" si="8">C7/C5</f>
        <v>0.57337746567070713</v>
      </c>
      <c r="D16" s="140">
        <f t="shared" si="8"/>
        <v>0.58835282651072129</v>
      </c>
      <c r="E16" s="140">
        <f t="shared" si="8"/>
        <v>0.59315530405798222</v>
      </c>
      <c r="F16" s="140">
        <f t="shared" si="8"/>
        <v>0.61692485549132947</v>
      </c>
      <c r="G16" s="140">
        <f t="shared" si="8"/>
        <v>0.57969874100719421</v>
      </c>
      <c r="H16" s="140">
        <f t="shared" si="8"/>
        <v>0.58061572641434578</v>
      </c>
      <c r="I16" s="140">
        <f t="shared" si="8"/>
        <v>0.59721032668542762</v>
      </c>
      <c r="J16" s="140">
        <f t="shared" si="8"/>
        <v>0.50942763764350962</v>
      </c>
      <c r="K16" s="140">
        <f t="shared" si="8"/>
        <v>0.58599909192223554</v>
      </c>
      <c r="L16" s="140">
        <f t="shared" si="8"/>
        <v>0.56967502649240553</v>
      </c>
      <c r="M16" s="140">
        <f t="shared" si="8"/>
        <v>0.58069997830645748</v>
      </c>
      <c r="N16" s="140">
        <f t="shared" si="8"/>
        <v>0.59037839893515875</v>
      </c>
      <c r="O16" s="140">
        <f t="shared" si="8"/>
        <v>0.59112740961900434</v>
      </c>
      <c r="P16" s="140">
        <f t="shared" si="8"/>
        <v>0.58503769203855083</v>
      </c>
      <c r="Q16" s="140">
        <f t="shared" si="8"/>
        <v>0.58270494452224497</v>
      </c>
      <c r="R16" s="140">
        <f t="shared" si="8"/>
        <v>0.58207970440749535</v>
      </c>
      <c r="S16" s="140">
        <f t="shared" si="8"/>
        <v>0.58826756056681395</v>
      </c>
      <c r="T16" s="140">
        <f t="shared" si="8"/>
        <v>0.57125210894191369</v>
      </c>
      <c r="U16" s="140">
        <f t="shared" si="8"/>
        <v>0.58488666524299093</v>
      </c>
      <c r="V16" s="140">
        <f t="shared" si="8"/>
        <v>0.48791530015685158</v>
      </c>
      <c r="W16" s="140">
        <f t="shared" si="8"/>
        <v>0.59237102593357793</v>
      </c>
      <c r="X16" s="140">
        <f t="shared" si="8"/>
        <v>0.58572516401124652</v>
      </c>
      <c r="Y16" s="140">
        <f t="shared" si="8"/>
        <v>0.60544937504133323</v>
      </c>
      <c r="Z16" s="140">
        <f t="shared" si="8"/>
        <v>0.57538433326201899</v>
      </c>
      <c r="AA16" s="140">
        <f t="shared" si="8"/>
        <v>0.59685784014643073</v>
      </c>
      <c r="AB16" s="140">
        <f t="shared" si="8"/>
        <v>0.58314923699146926</v>
      </c>
      <c r="AC16" s="140">
        <f t="shared" si="8"/>
        <v>0.59640962028805733</v>
      </c>
      <c r="AD16" s="140">
        <f t="shared" si="8"/>
        <v>0.59203824151712248</v>
      </c>
      <c r="AE16" s="140">
        <f t="shared" si="8"/>
        <v>0.58591006423982872</v>
      </c>
      <c r="AF16" s="140">
        <f t="shared" si="8"/>
        <v>0.58635331292584181</v>
      </c>
      <c r="AG16" s="140">
        <f t="shared" si="8"/>
        <v>0.55851645016389462</v>
      </c>
      <c r="AH16" s="140">
        <f t="shared" si="8"/>
        <v>0.60055923071677009</v>
      </c>
      <c r="AI16" s="140">
        <f t="shared" si="8"/>
        <v>0.58412377218498379</v>
      </c>
      <c r="AJ16" s="140">
        <f t="shared" si="8"/>
        <v>0.57045500779819625</v>
      </c>
      <c r="AK16" s="140">
        <f t="shared" si="8"/>
        <v>0.56973239229525074</v>
      </c>
      <c r="AL16" s="140">
        <f t="shared" si="8"/>
        <v>0.57160153034045236</v>
      </c>
      <c r="AM16" s="140">
        <f t="shared" si="8"/>
        <v>0.56586458241854742</v>
      </c>
      <c r="AN16" s="140">
        <f t="shared" si="8"/>
        <v>0.56281518018183829</v>
      </c>
      <c r="AO16" s="140">
        <f t="shared" si="8"/>
        <v>0.57666003976143143</v>
      </c>
      <c r="AP16" s="140">
        <f t="shared" si="8"/>
        <v>0.56714186369958275</v>
      </c>
      <c r="AQ16" s="140">
        <f t="shared" si="8"/>
        <v>0.56829836829836833</v>
      </c>
      <c r="AR16" s="140">
        <f t="shared" si="8"/>
        <v>0.5655692477469193</v>
      </c>
      <c r="AS16" s="140">
        <f t="shared" si="8"/>
        <v>0.56688520016738742</v>
      </c>
      <c r="AT16" s="140">
        <f t="shared" si="8"/>
        <v>0.57297904191616766</v>
      </c>
      <c r="AU16" s="140">
        <f t="shared" si="8"/>
        <v>0.58149520412756672</v>
      </c>
      <c r="AV16" s="140">
        <f t="shared" si="8"/>
        <v>0.57062915119502122</v>
      </c>
      <c r="AW16" s="140">
        <f t="shared" si="8"/>
        <v>0.57837154324042006</v>
      </c>
      <c r="AX16" s="140">
        <f t="shared" si="8"/>
        <v>0.57465301172348737</v>
      </c>
      <c r="AY16" s="140">
        <f t="shared" si="8"/>
        <v>0.56225930680359437</v>
      </c>
      <c r="AZ16" s="140">
        <f t="shared" si="8"/>
        <v>0.55906665884973916</v>
      </c>
      <c r="BA16" s="140">
        <f t="shared" si="8"/>
        <v>0.56281703842679454</v>
      </c>
      <c r="BB16" s="140">
        <f t="shared" si="8"/>
        <v>0.55267977047979489</v>
      </c>
      <c r="BC16" s="140">
        <f t="shared" si="8"/>
        <v>0.56948286869546716</v>
      </c>
      <c r="BD16" s="140">
        <f t="shared" si="8"/>
        <v>0.56584348516949157</v>
      </c>
      <c r="BE16" s="140">
        <f t="shared" si="8"/>
        <v>0.57211515122093304</v>
      </c>
      <c r="BF16" s="140">
        <f t="shared" si="8"/>
        <v>0.56910503535231338</v>
      </c>
      <c r="BG16" s="140">
        <f t="shared" si="8"/>
        <v>0.56915927590815207</v>
      </c>
      <c r="BH16" s="140">
        <f t="shared" si="8"/>
        <v>0.57550505674933849</v>
      </c>
      <c r="BI16" s="140">
        <f t="shared" si="8"/>
        <v>0.56417259763111594</v>
      </c>
      <c r="BJ16" s="140">
        <f t="shared" si="8"/>
        <v>0.58227913063560088</v>
      </c>
      <c r="BK16" s="140">
        <f t="shared" si="8"/>
        <v>0.58936816005471959</v>
      </c>
      <c r="BL16" s="140">
        <f t="shared" si="8"/>
        <v>0.5715003910177634</v>
      </c>
      <c r="BM16" s="140">
        <f t="shared" si="8"/>
        <v>0.57121441955920405</v>
      </c>
      <c r="BN16" s="140">
        <f t="shared" si="8"/>
        <v>0.56863425925925926</v>
      </c>
      <c r="BO16" s="140">
        <f t="shared" ref="BO16:DZ16" si="9">BO7/BO5</f>
        <v>0.56913194628266894</v>
      </c>
      <c r="BP16" s="140">
        <f t="shared" si="9"/>
        <v>0.56275332687686075</v>
      </c>
      <c r="BQ16" s="140">
        <f t="shared" si="9"/>
        <v>0.58489880894741941</v>
      </c>
      <c r="BR16" s="140">
        <f t="shared" si="9"/>
        <v>0.59757959622236045</v>
      </c>
      <c r="BS16" s="140">
        <f t="shared" si="9"/>
        <v>0.579544672948621</v>
      </c>
      <c r="BT16" s="140">
        <f t="shared" si="9"/>
        <v>0.57313870007481815</v>
      </c>
      <c r="BU16" s="140">
        <f t="shared" si="9"/>
        <v>0.55985446346212975</v>
      </c>
      <c r="BV16" s="140">
        <f t="shared" si="9"/>
        <v>0.55429198854946859</v>
      </c>
      <c r="BW16" s="140">
        <f t="shared" si="9"/>
        <v>0.58135004011154834</v>
      </c>
      <c r="BX16" s="140">
        <f t="shared" si="9"/>
        <v>0.56082609647522441</v>
      </c>
      <c r="BY16" s="140">
        <f t="shared" si="9"/>
        <v>0.55286113915879032</v>
      </c>
      <c r="BZ16" s="140">
        <f t="shared" si="9"/>
        <v>0.57216333186978607</v>
      </c>
      <c r="CA16" s="140">
        <f t="shared" si="9"/>
        <v>0.55442472384262131</v>
      </c>
      <c r="CB16" s="140">
        <f t="shared" si="9"/>
        <v>0.56622137774589454</v>
      </c>
      <c r="CC16" s="140">
        <f t="shared" si="9"/>
        <v>0.57487549975450658</v>
      </c>
      <c r="CD16" s="140">
        <f t="shared" si="9"/>
        <v>0.56890060240963858</v>
      </c>
      <c r="CE16" s="140">
        <f t="shared" si="9"/>
        <v>0.57572566830632865</v>
      </c>
      <c r="CF16" s="140">
        <f t="shared" si="9"/>
        <v>0.57772893087643817</v>
      </c>
      <c r="CG16" s="140">
        <f t="shared" si="9"/>
        <v>0.59242502370298911</v>
      </c>
      <c r="CH16" s="140">
        <f t="shared" si="9"/>
        <v>0.56829981036465949</v>
      </c>
      <c r="CI16" s="140">
        <f t="shared" si="9"/>
        <v>0.57653287004408893</v>
      </c>
      <c r="CJ16" s="140">
        <f t="shared" si="9"/>
        <v>0.58203697709400404</v>
      </c>
      <c r="CK16" s="140">
        <f t="shared" si="9"/>
        <v>0.57735437276551749</v>
      </c>
      <c r="CL16" s="140">
        <f t="shared" si="9"/>
        <v>0.58339939749484704</v>
      </c>
      <c r="CM16" s="140">
        <f t="shared" si="9"/>
        <v>0.55242121192183691</v>
      </c>
      <c r="CN16" s="140">
        <f t="shared" si="9"/>
        <v>0.58064780984441067</v>
      </c>
      <c r="CO16" s="140">
        <f t="shared" si="9"/>
        <v>0.55954474759073802</v>
      </c>
      <c r="CP16" s="140">
        <f t="shared" si="9"/>
        <v>0.5858747993579454</v>
      </c>
      <c r="CQ16" s="140">
        <f t="shared" si="9"/>
        <v>0.57662550317254557</v>
      </c>
      <c r="CR16" s="140">
        <f t="shared" si="9"/>
        <v>0.57720739219712525</v>
      </c>
      <c r="CS16" s="140">
        <f t="shared" si="9"/>
        <v>0.59074817836902516</v>
      </c>
      <c r="CT16" s="140">
        <f t="shared" si="9"/>
        <v>0.58482938439641663</v>
      </c>
      <c r="CU16" s="140">
        <f t="shared" si="9"/>
        <v>0.5799367765664627</v>
      </c>
      <c r="CV16" s="140">
        <f t="shared" si="9"/>
        <v>0.57703913248467709</v>
      </c>
      <c r="CW16" s="140">
        <f t="shared" si="9"/>
        <v>0.57587427013915804</v>
      </c>
      <c r="CX16" s="140">
        <f t="shared" si="9"/>
        <v>0.5881705841369953</v>
      </c>
      <c r="CY16" s="140">
        <f t="shared" si="9"/>
        <v>0.5796194914487377</v>
      </c>
      <c r="CZ16" s="140">
        <f t="shared" si="9"/>
        <v>0.58034500912107156</v>
      </c>
      <c r="DA16" s="140">
        <f t="shared" si="9"/>
        <v>0.57417824554126917</v>
      </c>
      <c r="DB16" s="140">
        <f t="shared" si="9"/>
        <v>0.59538560735611556</v>
      </c>
      <c r="DC16" s="140">
        <f t="shared" si="9"/>
        <v>0.58245139983487204</v>
      </c>
      <c r="DD16" s="140">
        <f t="shared" si="9"/>
        <v>0.58183970059816392</v>
      </c>
      <c r="DE16" s="140">
        <f t="shared" si="9"/>
        <v>0.55781307720724049</v>
      </c>
      <c r="DF16" s="140">
        <f t="shared" si="9"/>
        <v>0.57341461601367927</v>
      </c>
      <c r="DG16" s="140">
        <f t="shared" si="9"/>
        <v>0.56034211227679109</v>
      </c>
      <c r="DH16" s="140">
        <f t="shared" si="9"/>
        <v>0.56905459133871394</v>
      </c>
      <c r="DI16" s="140">
        <f t="shared" si="9"/>
        <v>0.57507715658993175</v>
      </c>
      <c r="DJ16" s="140">
        <f t="shared" si="9"/>
        <v>0.57117464987282029</v>
      </c>
      <c r="DK16" s="140">
        <f t="shared" si="9"/>
        <v>0.56065453981820801</v>
      </c>
      <c r="DL16" s="140">
        <f t="shared" si="9"/>
        <v>0.56843204846965423</v>
      </c>
      <c r="DM16" s="140">
        <f t="shared" si="9"/>
        <v>0.57616754988046315</v>
      </c>
      <c r="DN16" s="140">
        <f t="shared" si="9"/>
        <v>0.57072052078709867</v>
      </c>
      <c r="DO16" s="140">
        <f t="shared" si="9"/>
        <v>0.57110267736784259</v>
      </c>
      <c r="DP16" s="140">
        <f t="shared" si="9"/>
        <v>0.58834211721047747</v>
      </c>
      <c r="DQ16" s="140">
        <f t="shared" si="9"/>
        <v>0.5883564347983824</v>
      </c>
      <c r="DR16" s="140">
        <f t="shared" si="9"/>
        <v>0.59681974192987797</v>
      </c>
      <c r="DS16" s="140">
        <f t="shared" si="9"/>
        <v>0.58860169209246549</v>
      </c>
      <c r="DT16" s="140">
        <f t="shared" si="9"/>
        <v>0.57254334899839199</v>
      </c>
      <c r="DU16" s="140">
        <f t="shared" si="9"/>
        <v>0.58466426449822273</v>
      </c>
      <c r="DV16" s="140">
        <f t="shared" si="9"/>
        <v>0.57066994141953897</v>
      </c>
      <c r="DW16" s="140">
        <f t="shared" si="9"/>
        <v>0.58946118450348817</v>
      </c>
      <c r="DX16" s="140">
        <f t="shared" si="9"/>
        <v>0.57406377007934972</v>
      </c>
      <c r="DY16" s="140">
        <f t="shared" si="9"/>
        <v>0.59151728498436407</v>
      </c>
      <c r="DZ16" s="140">
        <f t="shared" si="9"/>
        <v>0.58768897222547756</v>
      </c>
      <c r="EA16" s="140">
        <f t="shared" ref="EA16:GL16" si="10">EA7/EA5</f>
        <v>0.58291208110081127</v>
      </c>
      <c r="EB16" s="140">
        <f t="shared" si="10"/>
        <v>0.58516269579189129</v>
      </c>
      <c r="EC16" s="140">
        <f t="shared" si="10"/>
        <v>0.57353539574833112</v>
      </c>
      <c r="ED16" s="140">
        <f t="shared" si="10"/>
        <v>0.59125347033029763</v>
      </c>
      <c r="EE16" s="140">
        <f t="shared" si="10"/>
        <v>0.565833185552994</v>
      </c>
      <c r="EF16" s="140">
        <f t="shared" si="10"/>
        <v>0.57213930348258701</v>
      </c>
      <c r="EG16" s="140">
        <f t="shared" si="10"/>
        <v>0.57848667574401869</v>
      </c>
      <c r="EH16" s="140">
        <f t="shared" si="10"/>
        <v>0.56987246763985622</v>
      </c>
      <c r="EI16" s="140">
        <f t="shared" si="10"/>
        <v>0.58822081459844433</v>
      </c>
      <c r="EJ16" s="140">
        <f t="shared" si="10"/>
        <v>0.58014395064549296</v>
      </c>
      <c r="EK16" s="140">
        <f t="shared" si="10"/>
        <v>0.55116846535545261</v>
      </c>
      <c r="EL16" s="140">
        <f t="shared" si="10"/>
        <v>0.60021899808376677</v>
      </c>
      <c r="EM16" s="140">
        <f t="shared" si="10"/>
        <v>0.5765383653605709</v>
      </c>
      <c r="EN16" s="140">
        <f t="shared" si="10"/>
        <v>0.60199157601485809</v>
      </c>
      <c r="EO16" s="140">
        <f t="shared" si="10"/>
        <v>0.59848283097284427</v>
      </c>
      <c r="EP16" s="140">
        <f t="shared" si="10"/>
        <v>0.59329080231526465</v>
      </c>
      <c r="EQ16" s="140">
        <f t="shared" si="10"/>
        <v>0.59204967244239948</v>
      </c>
      <c r="ER16" s="140">
        <f t="shared" si="10"/>
        <v>0.58964012058786586</v>
      </c>
      <c r="ES16" s="140">
        <f t="shared" si="10"/>
        <v>0.60036766175118894</v>
      </c>
      <c r="ET16" s="140">
        <f t="shared" si="10"/>
        <v>0.59826651414967125</v>
      </c>
      <c r="EU16" s="140">
        <f t="shared" si="10"/>
        <v>0.58746784873857605</v>
      </c>
      <c r="EV16" s="140">
        <f t="shared" si="10"/>
        <v>0.59427876823338732</v>
      </c>
      <c r="EW16" s="140">
        <f t="shared" si="10"/>
        <v>0.58171093719881262</v>
      </c>
      <c r="EX16" s="140">
        <f t="shared" si="10"/>
        <v>0.58497513775030241</v>
      </c>
      <c r="EY16" s="140">
        <f t="shared" si="10"/>
        <v>0.59912803005053461</v>
      </c>
      <c r="EZ16" s="140">
        <f t="shared" si="10"/>
        <v>0.59499017020863076</v>
      </c>
      <c r="FA16" s="140">
        <f t="shared" si="10"/>
        <v>0.59825324108701072</v>
      </c>
      <c r="FB16" s="140">
        <f t="shared" si="10"/>
        <v>0.59846823935221727</v>
      </c>
      <c r="FC16" s="140">
        <f t="shared" si="10"/>
        <v>0.59659203901989721</v>
      </c>
      <c r="FD16" s="140">
        <f t="shared" si="10"/>
        <v>0.59802572294585077</v>
      </c>
      <c r="FE16" s="140">
        <f t="shared" si="10"/>
        <v>0.59023003171594179</v>
      </c>
      <c r="FF16" s="140">
        <f t="shared" si="10"/>
        <v>0.59095397782212433</v>
      </c>
      <c r="FG16" s="140">
        <f t="shared" si="10"/>
        <v>0.59650156180276659</v>
      </c>
      <c r="FH16" s="140">
        <f t="shared" si="10"/>
        <v>0.59051223740080472</v>
      </c>
      <c r="FI16" s="140">
        <f t="shared" si="10"/>
        <v>0.59590994114695017</v>
      </c>
      <c r="FJ16" s="140">
        <f t="shared" si="10"/>
        <v>0.5993451081563802</v>
      </c>
      <c r="FK16" s="140">
        <f t="shared" si="10"/>
        <v>0.59330822711471609</v>
      </c>
      <c r="FL16" s="140">
        <f t="shared" si="10"/>
        <v>0.57108313442848002</v>
      </c>
      <c r="FM16" s="140">
        <f t="shared" si="10"/>
        <v>0.57389625937599253</v>
      </c>
      <c r="FN16" s="140">
        <f t="shared" si="10"/>
        <v>0.56915809038653498</v>
      </c>
      <c r="FO16" s="140">
        <f t="shared" si="10"/>
        <v>0.57252899684207414</v>
      </c>
      <c r="FP16" s="140">
        <f t="shared" si="10"/>
        <v>0.56093218484553109</v>
      </c>
      <c r="FQ16" s="140">
        <f t="shared" si="10"/>
        <v>0.56958719528314739</v>
      </c>
      <c r="FR16" s="140">
        <f t="shared" si="10"/>
        <v>0.56949277959556488</v>
      </c>
      <c r="FS16" s="140">
        <f t="shared" si="10"/>
        <v>0.57722870179535135</v>
      </c>
      <c r="FT16" s="140">
        <f t="shared" si="10"/>
        <v>0.55652298818823687</v>
      </c>
      <c r="FU16" s="140">
        <f t="shared" si="10"/>
        <v>0.54663948724984812</v>
      </c>
      <c r="FV16" s="140">
        <f t="shared" si="10"/>
        <v>0.56294315783955229</v>
      </c>
      <c r="FW16" s="140">
        <f t="shared" si="10"/>
        <v>0.60088443445145978</v>
      </c>
      <c r="FX16" s="140">
        <f t="shared" si="10"/>
        <v>0.58389466128178547</v>
      </c>
      <c r="FY16" s="140">
        <f t="shared" si="10"/>
        <v>0.58826741082261591</v>
      </c>
      <c r="FZ16" s="140">
        <f t="shared" si="10"/>
        <v>0.58797970037098857</v>
      </c>
      <c r="GA16" s="140">
        <f t="shared" si="10"/>
        <v>0.59094295709186895</v>
      </c>
      <c r="GB16" s="140">
        <f t="shared" si="10"/>
        <v>0.58311199300043748</v>
      </c>
      <c r="GC16" s="140">
        <f t="shared" si="10"/>
        <v>0.59043459662340714</v>
      </c>
      <c r="GD16" s="140">
        <f t="shared" si="10"/>
        <v>0.59320842729603662</v>
      </c>
      <c r="GE16" s="140">
        <f t="shared" si="10"/>
        <v>0.5812333319071864</v>
      </c>
      <c r="GF16" s="140">
        <f t="shared" si="10"/>
        <v>0.58045726767218919</v>
      </c>
      <c r="GG16" s="140">
        <f t="shared" si="10"/>
        <v>0.58086327125077231</v>
      </c>
      <c r="GH16" s="140">
        <f t="shared" si="10"/>
        <v>0.58592689189734215</v>
      </c>
      <c r="GI16" s="140">
        <f t="shared" si="10"/>
        <v>0.59686691355346544</v>
      </c>
      <c r="GJ16" s="140">
        <f t="shared" si="10"/>
        <v>0.59156738682777976</v>
      </c>
      <c r="GK16" s="140">
        <f t="shared" si="10"/>
        <v>0.5940287787913916</v>
      </c>
      <c r="GL16" s="140">
        <f t="shared" si="10"/>
        <v>0.60026367231895261</v>
      </c>
      <c r="GM16" s="140">
        <f t="shared" ref="GM16:IX16" si="11">GM7/GM5</f>
        <v>0.60005158150207982</v>
      </c>
      <c r="GN16" s="140">
        <f t="shared" si="11"/>
        <v>0.59902490532586805</v>
      </c>
      <c r="GO16" s="140">
        <f t="shared" si="11"/>
        <v>0.60514455091765473</v>
      </c>
      <c r="GP16" s="140">
        <f t="shared" si="11"/>
        <v>0.60164504529781371</v>
      </c>
      <c r="GQ16" s="140">
        <f t="shared" si="11"/>
        <v>0.59966421042813167</v>
      </c>
      <c r="GR16" s="140">
        <f t="shared" si="11"/>
        <v>0.59018147670939702</v>
      </c>
      <c r="GS16" s="140">
        <f t="shared" si="11"/>
        <v>0.58800271933590953</v>
      </c>
      <c r="GT16" s="140">
        <f t="shared" si="11"/>
        <v>0.59717275615021792</v>
      </c>
      <c r="GU16" s="140">
        <f t="shared" si="11"/>
        <v>0.59676517663636575</v>
      </c>
      <c r="GV16" s="140">
        <f t="shared" si="11"/>
        <v>0.6051029927882835</v>
      </c>
      <c r="GW16" s="140">
        <f t="shared" si="11"/>
        <v>0.60024638607762726</v>
      </c>
      <c r="GX16" s="140">
        <f t="shared" si="11"/>
        <v>0.61281156486143296</v>
      </c>
      <c r="GY16" s="140">
        <f t="shared" si="11"/>
        <v>0.61286078613933526</v>
      </c>
      <c r="GZ16" s="140">
        <f t="shared" si="11"/>
        <v>0.60963467387986658</v>
      </c>
      <c r="HA16" s="140">
        <f t="shared" si="11"/>
        <v>0.6059349500495691</v>
      </c>
      <c r="HB16" s="140">
        <f t="shared" si="11"/>
        <v>0.61282902102884595</v>
      </c>
      <c r="HC16" s="140">
        <f t="shared" si="11"/>
        <v>0.60410937870772319</v>
      </c>
      <c r="HD16" s="140">
        <f t="shared" si="11"/>
        <v>0.60091750388235665</v>
      </c>
      <c r="HE16" s="140">
        <f t="shared" si="11"/>
        <v>0.5928937950066836</v>
      </c>
      <c r="HF16" s="140">
        <f t="shared" si="11"/>
        <v>0.60266415368456183</v>
      </c>
      <c r="HG16" s="140">
        <f t="shared" si="11"/>
        <v>0.61603315368749223</v>
      </c>
      <c r="HH16" s="140">
        <f t="shared" si="11"/>
        <v>0.62307556333700898</v>
      </c>
      <c r="HI16" s="140">
        <f t="shared" si="11"/>
        <v>0.62554880176590411</v>
      </c>
      <c r="HJ16" s="140">
        <f t="shared" si="11"/>
        <v>0.62736447544096796</v>
      </c>
      <c r="HK16" s="140">
        <f t="shared" si="11"/>
        <v>0.61774269318276021</v>
      </c>
      <c r="HL16" s="140">
        <f t="shared" si="11"/>
        <v>0.62007281625242971</v>
      </c>
      <c r="HM16" s="140">
        <f t="shared" si="11"/>
        <v>0.62201492200680242</v>
      </c>
      <c r="HN16" s="140">
        <f t="shared" si="11"/>
        <v>0.61808120152210755</v>
      </c>
      <c r="HO16" s="140">
        <f t="shared" si="11"/>
        <v>0.61760050266436284</v>
      </c>
      <c r="HP16" s="140">
        <f t="shared" si="11"/>
        <v>0.62016099013586445</v>
      </c>
      <c r="HQ16" s="140">
        <f t="shared" si="11"/>
        <v>0.61462071371610849</v>
      </c>
      <c r="HR16" s="140">
        <f t="shared" si="11"/>
        <v>0.60689388071262584</v>
      </c>
      <c r="HS16" s="140">
        <f t="shared" si="11"/>
        <v>0.61832043125333003</v>
      </c>
      <c r="HT16" s="140">
        <f t="shared" si="11"/>
        <v>0.61001165873328234</v>
      </c>
      <c r="HU16" s="140">
        <f t="shared" si="11"/>
        <v>0.61576888997525125</v>
      </c>
      <c r="HV16" s="140">
        <f t="shared" si="11"/>
        <v>0.58527517184730449</v>
      </c>
      <c r="HW16" s="140">
        <f t="shared" si="11"/>
        <v>0.60367954713266059</v>
      </c>
      <c r="HX16" s="140">
        <f t="shared" si="11"/>
        <v>0.60542494569183158</v>
      </c>
      <c r="HY16" s="140">
        <f t="shared" si="11"/>
        <v>0.61128384871954322</v>
      </c>
      <c r="HZ16" s="140">
        <f t="shared" si="11"/>
        <v>0.6070023341113705</v>
      </c>
      <c r="IA16" s="140">
        <f t="shared" si="11"/>
        <v>0.60528898712864176</v>
      </c>
      <c r="IB16" s="140">
        <f t="shared" si="11"/>
        <v>0.60932624339298225</v>
      </c>
      <c r="IC16" s="140">
        <f t="shared" si="11"/>
        <v>0.60409712797564463</v>
      </c>
      <c r="ID16" s="140">
        <f t="shared" si="11"/>
        <v>0.60533125187117742</v>
      </c>
      <c r="IE16" s="140">
        <f t="shared" si="11"/>
        <v>0.56700149151392198</v>
      </c>
      <c r="IF16" s="140">
        <f t="shared" si="11"/>
        <v>0.59930291191406393</v>
      </c>
      <c r="IG16" s="140">
        <f t="shared" si="11"/>
        <v>0.60080848186670122</v>
      </c>
      <c r="IH16" s="140">
        <f t="shared" si="11"/>
        <v>0.5977665489003916</v>
      </c>
      <c r="II16" s="140">
        <f t="shared" si="11"/>
        <v>0.59521519680451529</v>
      </c>
      <c r="IJ16" s="140">
        <f t="shared" si="11"/>
        <v>0.60505331238068027</v>
      </c>
      <c r="IK16" s="140">
        <f t="shared" si="11"/>
        <v>0.60088532300456499</v>
      </c>
      <c r="IL16" s="140">
        <f t="shared" si="11"/>
        <v>0.60932232868481806</v>
      </c>
      <c r="IM16" s="140">
        <f t="shared" si="11"/>
        <v>0.60573068738555946</v>
      </c>
      <c r="IN16" s="140">
        <f t="shared" si="11"/>
        <v>0.6077919187157933</v>
      </c>
      <c r="IO16" s="140">
        <f t="shared" si="11"/>
        <v>0.60494284903222817</v>
      </c>
      <c r="IP16" s="140">
        <f t="shared" si="11"/>
        <v>0.60782140826176345</v>
      </c>
      <c r="IQ16" s="140">
        <f t="shared" si="11"/>
        <v>0.6096726950259318</v>
      </c>
      <c r="IR16" s="140">
        <f t="shared" si="11"/>
        <v>0.60375316867374662</v>
      </c>
      <c r="IS16" s="140">
        <f t="shared" si="11"/>
        <v>0.59974002406707894</v>
      </c>
      <c r="IT16" s="140">
        <f t="shared" si="11"/>
        <v>0.60322227524068828</v>
      </c>
      <c r="IU16" s="140">
        <f t="shared" si="11"/>
        <v>0.61108591299089088</v>
      </c>
      <c r="IV16" s="140">
        <f t="shared" si="11"/>
        <v>0.61742858036859727</v>
      </c>
      <c r="IW16" s="140">
        <f t="shared" si="11"/>
        <v>0.61192621972701755</v>
      </c>
      <c r="IX16" s="140">
        <f t="shared" si="11"/>
        <v>0.61109715190270986</v>
      </c>
      <c r="IY16" s="140">
        <f t="shared" ref="IY16:LJ16" si="12">IY7/IY5</f>
        <v>0.61194782165109984</v>
      </c>
      <c r="IZ16" s="140">
        <f t="shared" si="12"/>
        <v>0.61611521677452474</v>
      </c>
      <c r="JA16" s="140">
        <f t="shared" si="12"/>
        <v>0.61017095973814639</v>
      </c>
      <c r="JB16" s="140">
        <f t="shared" si="12"/>
        <v>0.60734610355015262</v>
      </c>
      <c r="JC16" s="140">
        <f t="shared" si="12"/>
        <v>0.61103820522183672</v>
      </c>
      <c r="JD16" s="140">
        <f t="shared" si="12"/>
        <v>0.61709581269362224</v>
      </c>
      <c r="JE16" s="140">
        <f t="shared" si="12"/>
        <v>0.60948213689841879</v>
      </c>
      <c r="JF16" s="140">
        <f t="shared" si="12"/>
        <v>0.61556832901554404</v>
      </c>
      <c r="JG16" s="140">
        <f t="shared" si="12"/>
        <v>0.61440923682302995</v>
      </c>
      <c r="JH16" s="140">
        <f t="shared" si="12"/>
        <v>0.61327038041039084</v>
      </c>
      <c r="JI16" s="140">
        <f t="shared" si="12"/>
        <v>0.60888217459047456</v>
      </c>
      <c r="JJ16" s="140">
        <f t="shared" si="12"/>
        <v>0.61295362693221112</v>
      </c>
      <c r="JK16" s="140">
        <f t="shared" si="12"/>
        <v>0.60796148363323377</v>
      </c>
      <c r="JL16" s="140">
        <f t="shared" si="12"/>
        <v>0.60295877845517087</v>
      </c>
      <c r="JM16" s="140">
        <f t="shared" si="12"/>
        <v>0.60204357981922607</v>
      </c>
      <c r="JN16" s="140">
        <f t="shared" si="12"/>
        <v>0.60524634872788607</v>
      </c>
      <c r="JO16" s="140">
        <f t="shared" si="12"/>
        <v>0.61886130929354555</v>
      </c>
      <c r="JP16" s="140">
        <f t="shared" si="12"/>
        <v>0.6212080220624171</v>
      </c>
      <c r="JQ16" s="140">
        <f t="shared" si="12"/>
        <v>0.62681586683073554</v>
      </c>
      <c r="JR16" s="140">
        <f t="shared" si="12"/>
        <v>0.6274722217538653</v>
      </c>
      <c r="JS16" s="140">
        <f t="shared" si="12"/>
        <v>0.63253147344307015</v>
      </c>
      <c r="JT16" s="140">
        <f t="shared" si="12"/>
        <v>0.63000349331506522</v>
      </c>
      <c r="JU16" s="140">
        <f t="shared" si="12"/>
        <v>0.62633654688869411</v>
      </c>
      <c r="JV16" s="140">
        <f t="shared" si="12"/>
        <v>0.61768611464494982</v>
      </c>
      <c r="JW16" s="140">
        <f t="shared" si="12"/>
        <v>0.6226604578393492</v>
      </c>
      <c r="JX16" s="140">
        <f t="shared" si="12"/>
        <v>0.6146544196914191</v>
      </c>
      <c r="JY16" s="140">
        <f t="shared" si="12"/>
        <v>0.61788877700531208</v>
      </c>
      <c r="JZ16" s="140">
        <f t="shared" si="12"/>
        <v>0.61891837555287499</v>
      </c>
      <c r="KA16" s="140">
        <f t="shared" si="12"/>
        <v>0.63103909016065252</v>
      </c>
      <c r="KB16" s="140">
        <f t="shared" si="12"/>
        <v>0.63585537055174668</v>
      </c>
      <c r="KC16" s="140">
        <f t="shared" si="12"/>
        <v>0.63579396958481693</v>
      </c>
      <c r="KD16" s="140">
        <f t="shared" si="12"/>
        <v>0.63098992433779788</v>
      </c>
      <c r="KE16" s="140">
        <f t="shared" si="12"/>
        <v>0.62974836586012695</v>
      </c>
      <c r="KF16" s="140">
        <f t="shared" si="12"/>
        <v>0.62906394602373095</v>
      </c>
      <c r="KG16" s="140">
        <f t="shared" si="12"/>
        <v>0.63076231534642335</v>
      </c>
      <c r="KH16" s="140">
        <f t="shared" si="12"/>
        <v>0.61647604176034398</v>
      </c>
      <c r="KI16" s="140">
        <f t="shared" si="12"/>
        <v>0.62695973774079916</v>
      </c>
      <c r="KJ16" s="140">
        <f t="shared" si="12"/>
        <v>0.61477622356137451</v>
      </c>
      <c r="KK16" s="140">
        <f t="shared" si="12"/>
        <v>0.61571666162685212</v>
      </c>
      <c r="KL16" s="140">
        <f t="shared" si="12"/>
        <v>0.62239784196697778</v>
      </c>
      <c r="KM16" s="140">
        <f t="shared" si="12"/>
        <v>0.62447019037607598</v>
      </c>
      <c r="KN16" s="140">
        <f t="shared" si="12"/>
        <v>0.60663434467292132</v>
      </c>
      <c r="KO16" s="140">
        <f t="shared" si="12"/>
        <v>0.60916825771679151</v>
      </c>
      <c r="KP16" s="140">
        <f t="shared" si="12"/>
        <v>0.6102119034811343</v>
      </c>
      <c r="KQ16" s="140">
        <f t="shared" si="12"/>
        <v>0.60230199655533068</v>
      </c>
      <c r="KR16" s="140">
        <f t="shared" si="12"/>
        <v>0.60375899029984481</v>
      </c>
      <c r="KS16" s="140">
        <f t="shared" si="12"/>
        <v>0.60410403143149982</v>
      </c>
      <c r="KT16" s="140">
        <f t="shared" si="12"/>
        <v>0.60221252650063695</v>
      </c>
      <c r="KU16" s="140">
        <f t="shared" si="12"/>
        <v>0.60327533093265506</v>
      </c>
      <c r="KV16" s="140">
        <f t="shared" si="12"/>
        <v>0.601821000890707</v>
      </c>
      <c r="KW16" s="140">
        <f t="shared" si="12"/>
        <v>0.60148930396427147</v>
      </c>
      <c r="KX16" s="140">
        <f t="shared" si="12"/>
        <v>0.61408173882883399</v>
      </c>
      <c r="KY16" s="140">
        <f t="shared" si="12"/>
        <v>0.62041000815561842</v>
      </c>
      <c r="KZ16" s="140">
        <f t="shared" si="12"/>
        <v>0.62346375143843502</v>
      </c>
      <c r="LA16" s="140">
        <f t="shared" si="12"/>
        <v>0.61587173702868192</v>
      </c>
      <c r="LB16" s="140">
        <f t="shared" si="12"/>
        <v>0.62563667525337696</v>
      </c>
      <c r="LC16" s="140">
        <f t="shared" si="12"/>
        <v>0.62101319162627533</v>
      </c>
      <c r="LD16" s="140">
        <f t="shared" si="12"/>
        <v>0.61733089553512988</v>
      </c>
      <c r="LE16" s="140">
        <f t="shared" si="12"/>
        <v>0.61700008356313196</v>
      </c>
      <c r="LF16" s="140">
        <f t="shared" si="12"/>
        <v>0.61821554080437324</v>
      </c>
      <c r="LG16" s="140">
        <f t="shared" si="12"/>
        <v>0.61661123835221032</v>
      </c>
      <c r="LH16" s="140">
        <f t="shared" si="12"/>
        <v>0.61548882366222624</v>
      </c>
      <c r="LI16" s="140">
        <f t="shared" si="12"/>
        <v>0.61793384076589342</v>
      </c>
      <c r="LJ16" s="140">
        <f t="shared" si="12"/>
        <v>0.6158822237265037</v>
      </c>
      <c r="LK16" s="140">
        <f t="shared" ref="LK16:NV16" si="13">LK7/LK5</f>
        <v>0.6265010059889089</v>
      </c>
      <c r="LL16" s="140">
        <f t="shared" si="13"/>
        <v>0.63333261605334101</v>
      </c>
      <c r="LM16" s="140">
        <f t="shared" si="13"/>
        <v>0.63740753124085758</v>
      </c>
      <c r="LN16" s="140">
        <f t="shared" si="13"/>
        <v>0.64325091646517429</v>
      </c>
      <c r="LO16" s="140">
        <f t="shared" si="13"/>
        <v>0.6317611667223757</v>
      </c>
      <c r="LP16" s="140">
        <f t="shared" si="13"/>
        <v>0.63305983321663806</v>
      </c>
      <c r="LQ16" s="140">
        <f t="shared" si="13"/>
        <v>0.6363105380248365</v>
      </c>
      <c r="LR16" s="140">
        <f t="shared" si="13"/>
        <v>0.63214320432168203</v>
      </c>
      <c r="LS16" s="140">
        <f t="shared" si="13"/>
        <v>0.63422580975855447</v>
      </c>
      <c r="LT16" s="140">
        <f t="shared" si="13"/>
        <v>0.63509554667605228</v>
      </c>
      <c r="LU16" s="140">
        <f t="shared" si="13"/>
        <v>0.64197685500340362</v>
      </c>
      <c r="LV16" s="140">
        <f t="shared" si="13"/>
        <v>0.63902284718409053</v>
      </c>
      <c r="LW16" s="140">
        <f t="shared" si="13"/>
        <v>0.62399519168245421</v>
      </c>
      <c r="LX16" s="140">
        <f t="shared" si="13"/>
        <v>0.62711546891567349</v>
      </c>
      <c r="LY16" s="140">
        <f t="shared" si="13"/>
        <v>0.62966868328271441</v>
      </c>
      <c r="LZ16" s="140">
        <f t="shared" si="13"/>
        <v>0.62272598720862482</v>
      </c>
      <c r="MA16" s="140">
        <f t="shared" si="13"/>
        <v>0.62210231741444588</v>
      </c>
      <c r="MB16" s="140">
        <f t="shared" si="13"/>
        <v>0.62114404477521845</v>
      </c>
      <c r="MC16" s="140">
        <f t="shared" si="13"/>
        <v>0.62068908370759512</v>
      </c>
      <c r="MD16" s="140">
        <f t="shared" si="13"/>
        <v>0.62106440397753515</v>
      </c>
      <c r="ME16" s="140">
        <f t="shared" si="13"/>
        <v>0.61932288920689915</v>
      </c>
      <c r="MF16" s="140">
        <f t="shared" si="13"/>
        <v>0.61392702923619313</v>
      </c>
      <c r="MG16" s="140">
        <f t="shared" si="13"/>
        <v>0.61853053854225126</v>
      </c>
      <c r="MH16" s="140">
        <f t="shared" si="13"/>
        <v>0.62241737924659113</v>
      </c>
      <c r="MI16" s="140">
        <f t="shared" si="13"/>
        <v>0.61646170013348855</v>
      </c>
      <c r="MJ16" s="140">
        <f t="shared" si="13"/>
        <v>0.62229936959788912</v>
      </c>
      <c r="MK16" s="140">
        <f t="shared" si="13"/>
        <v>0.62502324364157269</v>
      </c>
      <c r="ML16" s="140">
        <f t="shared" si="13"/>
        <v>0.62184196923515678</v>
      </c>
      <c r="MM16" s="140">
        <f t="shared" si="13"/>
        <v>0.62136246804346773</v>
      </c>
      <c r="MN16" s="140">
        <f t="shared" si="13"/>
        <v>0.62087736936318383</v>
      </c>
      <c r="MO16" s="140">
        <f t="shared" si="13"/>
        <v>0.61643157989067121</v>
      </c>
      <c r="MP16" s="140">
        <f t="shared" si="13"/>
        <v>0.62604964369582761</v>
      </c>
      <c r="MQ16" s="140">
        <f t="shared" si="13"/>
        <v>0.62215061179352416</v>
      </c>
      <c r="MR16" s="140">
        <f t="shared" si="13"/>
        <v>0.61135425611478911</v>
      </c>
      <c r="MS16" s="140">
        <f t="shared" si="13"/>
        <v>0.62082950461610997</v>
      </c>
      <c r="MT16" s="140">
        <f t="shared" si="13"/>
        <v>0.62046541732824967</v>
      </c>
      <c r="MU16" s="140">
        <f t="shared" si="13"/>
        <v>0.62422838109375278</v>
      </c>
      <c r="MV16" s="140">
        <f t="shared" si="13"/>
        <v>0.62017121205033443</v>
      </c>
      <c r="MW16" s="140">
        <f t="shared" si="13"/>
        <v>0.61364041151076698</v>
      </c>
      <c r="MX16" s="140">
        <f t="shared" si="13"/>
        <v>0.64851959853853081</v>
      </c>
      <c r="MY16" s="140">
        <f t="shared" si="13"/>
        <v>0.62277414846670076</v>
      </c>
      <c r="MZ16" s="140">
        <f t="shared" si="13"/>
        <v>0.6187968935105963</v>
      </c>
      <c r="NA16" s="140">
        <f t="shared" si="13"/>
        <v>0.62240026905926893</v>
      </c>
      <c r="NB16" s="140">
        <f t="shared" si="13"/>
        <v>0.61291274472608148</v>
      </c>
      <c r="NC16" s="140">
        <f t="shared" si="13"/>
        <v>0.62275374814686157</v>
      </c>
      <c r="ND16" s="140">
        <f t="shared" si="13"/>
        <v>0.62165009708975749</v>
      </c>
      <c r="NE16" s="140">
        <f t="shared" si="13"/>
        <v>0.61875227535992061</v>
      </c>
      <c r="NF16" s="140">
        <f t="shared" si="13"/>
        <v>0.61957967265987413</v>
      </c>
      <c r="NG16" s="140">
        <f t="shared" si="13"/>
        <v>0.63028858589217751</v>
      </c>
      <c r="NH16" s="140">
        <f t="shared" si="13"/>
        <v>0.62718774963948165</v>
      </c>
      <c r="NI16" s="140">
        <f t="shared" si="13"/>
        <v>0.62803536615175493</v>
      </c>
      <c r="NJ16" s="140">
        <f t="shared" si="13"/>
        <v>0.6334023750345209</v>
      </c>
      <c r="NK16" s="140">
        <f t="shared" si="13"/>
        <v>0.63375922927016715</v>
      </c>
      <c r="NL16" s="140">
        <f t="shared" si="13"/>
        <v>0.62561184203448905</v>
      </c>
      <c r="NM16" s="140">
        <f t="shared" si="13"/>
        <v>0.62264308142532065</v>
      </c>
      <c r="NN16" s="140">
        <f t="shared" si="13"/>
        <v>0.61161202621042687</v>
      </c>
      <c r="NO16" s="140">
        <f t="shared" si="13"/>
        <v>0.62497584887745583</v>
      </c>
      <c r="NP16" s="140">
        <f t="shared" si="13"/>
        <v>0.61768988845854356</v>
      </c>
      <c r="NQ16" s="140">
        <f t="shared" si="13"/>
        <v>0.62472358264031147</v>
      </c>
      <c r="NR16" s="140">
        <f t="shared" si="13"/>
        <v>0.62387476470728398</v>
      </c>
      <c r="NS16" s="140">
        <f t="shared" si="13"/>
        <v>0.62954412957093364</v>
      </c>
      <c r="NT16" s="140">
        <f t="shared" si="13"/>
        <v>0.62969266766757803</v>
      </c>
      <c r="NU16" s="140">
        <f t="shared" si="13"/>
        <v>0.62288703578281979</v>
      </c>
      <c r="NV16" s="140">
        <f t="shared" si="13"/>
        <v>0.62982221253541737</v>
      </c>
      <c r="NW16" s="140">
        <f t="shared" ref="NW16:QH16" si="14">NW7/NW5</f>
        <v>0.62927025874703546</v>
      </c>
      <c r="NX16" s="140">
        <f t="shared" si="14"/>
        <v>0.62915027640438503</v>
      </c>
      <c r="NY16" s="140">
        <f t="shared" si="14"/>
        <v>0.62649002142986709</v>
      </c>
      <c r="NZ16" s="140">
        <f t="shared" si="14"/>
        <v>0.61916265399083781</v>
      </c>
      <c r="OA16" s="140">
        <f t="shared" si="14"/>
        <v>0.62168868131066191</v>
      </c>
      <c r="OB16" s="140">
        <f t="shared" si="14"/>
        <v>0.62484839973956674</v>
      </c>
      <c r="OC16" s="140">
        <f t="shared" si="14"/>
        <v>0.62071844102992202</v>
      </c>
      <c r="OD16" s="140">
        <f t="shared" si="14"/>
        <v>0.62436467904955595</v>
      </c>
      <c r="OE16" s="140">
        <f t="shared" si="14"/>
        <v>0.60615702239282854</v>
      </c>
      <c r="OF16" s="140">
        <f t="shared" si="14"/>
        <v>0.61328877190552056</v>
      </c>
      <c r="OG16" s="140">
        <f t="shared" si="14"/>
        <v>0.63536586696341879</v>
      </c>
      <c r="OH16" s="140">
        <f t="shared" si="14"/>
        <v>0.63656271157752198</v>
      </c>
      <c r="OI16" s="140">
        <f t="shared" si="14"/>
        <v>0.63406067488643736</v>
      </c>
      <c r="OJ16" s="140">
        <f t="shared" si="14"/>
        <v>0.63581342508176908</v>
      </c>
      <c r="OK16" s="140">
        <f t="shared" si="14"/>
        <v>0.63864931814792314</v>
      </c>
      <c r="OL16" s="140">
        <f t="shared" si="14"/>
        <v>0.62695923510821294</v>
      </c>
      <c r="OM16" s="140">
        <f t="shared" si="14"/>
        <v>0.62943052556446</v>
      </c>
      <c r="ON16" s="140">
        <f t="shared" si="14"/>
        <v>0.63152046116372407</v>
      </c>
      <c r="OO16" s="140">
        <f t="shared" si="14"/>
        <v>0.62373699349433409</v>
      </c>
      <c r="OP16" s="140">
        <f t="shared" si="14"/>
        <v>0.63685101934134869</v>
      </c>
      <c r="OQ16" s="140">
        <f t="shared" si="14"/>
        <v>0.60834345113389587</v>
      </c>
      <c r="OR16" s="140">
        <f t="shared" si="14"/>
        <v>0.59078154438193986</v>
      </c>
      <c r="OS16" s="140">
        <f t="shared" si="14"/>
        <v>0.59263037361553506</v>
      </c>
      <c r="OT16" s="140">
        <f t="shared" si="14"/>
        <v>0.5940017061630859</v>
      </c>
      <c r="OU16" s="140">
        <f t="shared" si="14"/>
        <v>0.58868915815098544</v>
      </c>
      <c r="OV16" s="140">
        <f t="shared" si="14"/>
        <v>0.58030366247781229</v>
      </c>
      <c r="OW16" s="140">
        <f t="shared" si="14"/>
        <v>0.59380812825350948</v>
      </c>
      <c r="OX16" s="140">
        <f t="shared" si="14"/>
        <v>0.58642603554324113</v>
      </c>
      <c r="OY16" s="140">
        <f t="shared" si="14"/>
        <v>0.58124251864887788</v>
      </c>
      <c r="OZ16" s="140">
        <f t="shared" si="14"/>
        <v>0.58149789990721679</v>
      </c>
      <c r="PA16" s="140">
        <f t="shared" si="14"/>
        <v>0.57555039014997977</v>
      </c>
      <c r="PB16" s="140">
        <f t="shared" si="14"/>
        <v>0.58205753912976343</v>
      </c>
      <c r="PC16" s="140">
        <f t="shared" si="14"/>
        <v>0.59551204864053275</v>
      </c>
      <c r="PD16" s="140">
        <f t="shared" si="14"/>
        <v>0.58707508956822574</v>
      </c>
      <c r="PE16" s="140">
        <f t="shared" si="14"/>
        <v>0.58761087549320745</v>
      </c>
      <c r="PF16" s="140">
        <f t="shared" si="14"/>
        <v>0.59399070864625458</v>
      </c>
      <c r="PG16" s="140">
        <f t="shared" si="14"/>
        <v>0.5858291854830735</v>
      </c>
      <c r="PH16" s="140">
        <f t="shared" si="14"/>
        <v>0.59022004131830985</v>
      </c>
      <c r="PI16" s="140">
        <f t="shared" si="14"/>
        <v>0.59107184392114298</v>
      </c>
      <c r="PJ16" s="140">
        <f t="shared" si="14"/>
        <v>0.5876621057679553</v>
      </c>
      <c r="PK16" s="140">
        <f t="shared" si="14"/>
        <v>0.58783936365627998</v>
      </c>
      <c r="PL16" s="140">
        <f t="shared" si="14"/>
        <v>0.58953143666209462</v>
      </c>
      <c r="PM16" s="140">
        <f t="shared" si="14"/>
        <v>0.59139258548801765</v>
      </c>
      <c r="PN16" s="140">
        <f t="shared" si="14"/>
        <v>0.58763133920437294</v>
      </c>
      <c r="PO16" s="140">
        <f t="shared" si="14"/>
        <v>0.60048942750508794</v>
      </c>
      <c r="PP16" s="140">
        <f t="shared" si="14"/>
        <v>0.60278445564234406</v>
      </c>
      <c r="PQ16" s="140">
        <f t="shared" si="14"/>
        <v>0.60205662885721123</v>
      </c>
      <c r="PR16" s="140">
        <f t="shared" si="14"/>
        <v>0.60119235565164808</v>
      </c>
      <c r="PS16" s="140">
        <f t="shared" si="14"/>
        <v>0.60504192194700701</v>
      </c>
      <c r="PT16" s="140">
        <f t="shared" si="14"/>
        <v>0.60036852978949129</v>
      </c>
      <c r="PU16" s="140">
        <f t="shared" si="14"/>
        <v>0.61093076629181664</v>
      </c>
      <c r="PV16" s="140">
        <f t="shared" si="14"/>
        <v>0.60262954369682908</v>
      </c>
      <c r="PW16" s="140">
        <f t="shared" si="14"/>
        <v>0.60424852431957232</v>
      </c>
      <c r="PX16" s="140">
        <f t="shared" si="14"/>
        <v>0.60427585429587516</v>
      </c>
      <c r="PY16" s="140">
        <f t="shared" si="14"/>
        <v>0.60115700867756505</v>
      </c>
      <c r="PZ16" s="140">
        <f t="shared" si="14"/>
        <v>0.60780078937736792</v>
      </c>
      <c r="QA16" s="140">
        <f t="shared" si="14"/>
        <v>0.58715565890358312</v>
      </c>
      <c r="QB16" s="140">
        <f t="shared" si="14"/>
        <v>0.58179055580374606</v>
      </c>
      <c r="QC16" s="140">
        <f t="shared" si="14"/>
        <v>0.58039875888408532</v>
      </c>
      <c r="QD16" s="140">
        <f t="shared" si="14"/>
        <v>0.58067581210285646</v>
      </c>
      <c r="QE16" s="140">
        <f t="shared" si="14"/>
        <v>0.57442919837786788</v>
      </c>
      <c r="QF16" s="140">
        <f t="shared" si="14"/>
        <v>0.57793343489912319</v>
      </c>
      <c r="QG16" s="140">
        <f t="shared" si="14"/>
        <v>0.57899204903097568</v>
      </c>
      <c r="QH16" s="140">
        <f t="shared" si="14"/>
        <v>0.57388012332245197</v>
      </c>
      <c r="QI16" s="140">
        <f t="shared" ref="QI16:SM16" si="15">QI7/QI5</f>
        <v>0.57644417100508738</v>
      </c>
      <c r="QJ16" s="140">
        <f t="shared" si="15"/>
        <v>0.58196052004504706</v>
      </c>
      <c r="QK16" s="140">
        <f t="shared" si="15"/>
        <v>0.57569320033124227</v>
      </c>
      <c r="QL16" s="140">
        <f t="shared" si="15"/>
        <v>0.5741447839185102</v>
      </c>
      <c r="QM16" s="140">
        <f t="shared" si="15"/>
        <v>0.57388011071853462</v>
      </c>
      <c r="QN16" s="140">
        <f t="shared" si="15"/>
        <v>0.56376470131960399</v>
      </c>
      <c r="QO16" s="140">
        <f t="shared" si="15"/>
        <v>0.55440341136802052</v>
      </c>
      <c r="QP16" s="140">
        <f t="shared" si="15"/>
        <v>0.56368911249657483</v>
      </c>
      <c r="QQ16" s="140">
        <f t="shared" si="15"/>
        <v>0.56421189581952524</v>
      </c>
      <c r="QR16" s="140">
        <f t="shared" si="15"/>
        <v>0.55729122318122593</v>
      </c>
      <c r="QS16" s="140">
        <f t="shared" si="15"/>
        <v>0.55741209504158606</v>
      </c>
      <c r="QT16" s="140">
        <f t="shared" si="15"/>
        <v>0.55424626459517679</v>
      </c>
      <c r="QU16" s="140">
        <f t="shared" si="15"/>
        <v>0.5611059200118419</v>
      </c>
      <c r="QV16" s="140">
        <f t="shared" si="15"/>
        <v>0.55176900620443381</v>
      </c>
      <c r="QW16" s="140">
        <f t="shared" si="15"/>
        <v>0.5563384247768387</v>
      </c>
      <c r="QX16" s="140">
        <f t="shared" si="15"/>
        <v>0.55414260910777025</v>
      </c>
      <c r="QY16" s="140">
        <f t="shared" si="15"/>
        <v>0.55524356991657575</v>
      </c>
      <c r="QZ16" s="140">
        <f t="shared" si="15"/>
        <v>0.5560475079718058</v>
      </c>
      <c r="RA16" s="140">
        <f t="shared" si="15"/>
        <v>0.56647105609777748</v>
      </c>
      <c r="RB16" s="140">
        <f>RB7/RB5</f>
        <v>0.56447618239001662</v>
      </c>
      <c r="RC16" s="140">
        <f>RC7/RC5</f>
        <v>0.57077809684906178</v>
      </c>
      <c r="RD16" s="140">
        <f t="shared" si="15"/>
        <v>0.57014601803331899</v>
      </c>
      <c r="RE16" s="140">
        <f t="shared" si="15"/>
        <v>0.57278268621167949</v>
      </c>
      <c r="RF16" s="140">
        <f t="shared" si="15"/>
        <v>0.56975761251079626</v>
      </c>
      <c r="RG16" s="140">
        <f t="shared" si="15"/>
        <v>0.57539417066808118</v>
      </c>
      <c r="RH16" s="140">
        <f t="shared" si="15"/>
        <v>0.56267902083632493</v>
      </c>
      <c r="RI16" s="140">
        <f t="shared" si="15"/>
        <v>0.56541813804755314</v>
      </c>
      <c r="RJ16" s="140">
        <f t="shared" si="15"/>
        <v>0.56950080508065404</v>
      </c>
      <c r="RK16" s="140">
        <f t="shared" si="15"/>
        <v>0.56482236715188394</v>
      </c>
      <c r="RL16" s="140">
        <f t="shared" si="15"/>
        <v>0.56519533662230848</v>
      </c>
      <c r="RM16" s="140">
        <f t="shared" si="15"/>
        <v>0.56881161825726145</v>
      </c>
      <c r="RN16" s="140">
        <f t="shared" si="15"/>
        <v>0.56753829467960237</v>
      </c>
      <c r="RO16" s="140">
        <f t="shared" si="15"/>
        <v>0.56187506871691772</v>
      </c>
      <c r="RP16" s="140">
        <f t="shared" si="15"/>
        <v>0.56920409377281456</v>
      </c>
      <c r="RQ16" s="140">
        <f t="shared" si="15"/>
        <v>0.56596495904001964</v>
      </c>
      <c r="RR16" s="140">
        <f t="shared" si="15"/>
        <v>0.57646963022076003</v>
      </c>
      <c r="RS16" s="140">
        <f t="shared" si="15"/>
        <v>0.56747614354366749</v>
      </c>
      <c r="RT16" s="140">
        <f t="shared" si="15"/>
        <v>0.56235886347793784</v>
      </c>
      <c r="RU16" s="140">
        <f t="shared" si="15"/>
        <v>0.56749721848600188</v>
      </c>
      <c r="RV16" s="140">
        <f t="shared" si="15"/>
        <v>0.56942868107551992</v>
      </c>
      <c r="RW16" s="140">
        <f t="shared" si="15"/>
        <v>0.58946301764608089</v>
      </c>
      <c r="RX16" s="140">
        <f t="shared" si="15"/>
        <v>0.59873603899671968</v>
      </c>
      <c r="RY16" s="140">
        <f t="shared" si="15"/>
        <v>0.60167334132591899</v>
      </c>
      <c r="RZ16" s="140">
        <f t="shared" si="15"/>
        <v>0.58819939610978111</v>
      </c>
      <c r="SA16" s="140">
        <f t="shared" si="15"/>
        <v>0.59178546274751043</v>
      </c>
      <c r="SB16" s="140">
        <f t="shared" si="15"/>
        <v>0.5993059475596404</v>
      </c>
      <c r="SC16" s="140">
        <f t="shared" si="15"/>
        <v>0.59749140389307942</v>
      </c>
      <c r="SD16" s="140">
        <f t="shared" si="15"/>
        <v>0.59032797921811808</v>
      </c>
      <c r="SE16" s="140">
        <f t="shared" si="15"/>
        <v>0.6059299469962679</v>
      </c>
      <c r="SF16" s="140">
        <f t="shared" si="15"/>
        <v>0.60049392216439124</v>
      </c>
      <c r="SG16" s="140">
        <f t="shared" si="15"/>
        <v>0.59643605660990651</v>
      </c>
      <c r="SH16" s="140">
        <f t="shared" si="15"/>
        <v>0.59105136402923575</v>
      </c>
      <c r="SI16" s="140">
        <f t="shared" si="15"/>
        <v>0.57157681916587644</v>
      </c>
      <c r="SJ16" s="140">
        <f t="shared" si="15"/>
        <v>0.5657876829651739</v>
      </c>
      <c r="SK16" s="140">
        <f t="shared" si="15"/>
        <v>0.56920981635821055</v>
      </c>
      <c r="SL16" s="140">
        <f t="shared" si="15"/>
        <v>0.56893829196387591</v>
      </c>
      <c r="SM16" s="140">
        <f t="shared" si="15"/>
        <v>0.56660749275677846</v>
      </c>
    </row>
    <row r="18" spans="1:3">
      <c r="B18" s="148"/>
      <c r="C18" s="148"/>
    </row>
    <row r="19" spans="1:3">
      <c r="A19" s="148" t="s">
        <v>234</v>
      </c>
      <c r="B19" s="148" t="s">
        <v>231</v>
      </c>
      <c r="C19" s="148">
        <f>AVERAGE(RC15:RN15)</f>
        <v>0.44168757340805137</v>
      </c>
    </row>
    <row r="20" spans="1:3">
      <c r="A20" s="148" t="s">
        <v>234</v>
      </c>
      <c r="B20" s="148" t="s">
        <v>233</v>
      </c>
      <c r="C20" s="148">
        <f>AVERAGE(RC16:RN16)</f>
        <v>0.56856868041237718</v>
      </c>
    </row>
    <row r="21" spans="1:3">
      <c r="A21" s="148"/>
      <c r="B21" s="148"/>
      <c r="C21" s="148"/>
    </row>
    <row r="22" spans="1:3">
      <c r="A22" s="148" t="s">
        <v>235</v>
      </c>
      <c r="B22" s="140" t="s">
        <v>236</v>
      </c>
      <c r="C22" s="166">
        <f>C19*'[2]Field Crops'!C108</f>
        <v>0.75250475469519862</v>
      </c>
    </row>
    <row r="23" spans="1:3">
      <c r="A23" s="148" t="s">
        <v>235</v>
      </c>
      <c r="B23" s="140" t="s">
        <v>237</v>
      </c>
      <c r="C23" s="166">
        <f>C20*'[2]Field Crops'!C108</f>
        <v>0.96867256662849444</v>
      </c>
    </row>
    <row r="25" spans="1:3">
      <c r="A25" s="148" t="s">
        <v>218</v>
      </c>
      <c r="B25" s="140" t="s">
        <v>236</v>
      </c>
      <c r="C25" s="166">
        <f>C19*'[2]Field Crops'!C107</f>
        <v>0.69090793605728884</v>
      </c>
    </row>
    <row r="26" spans="1:3">
      <c r="A26" s="148" t="s">
        <v>218</v>
      </c>
      <c r="B26" s="140" t="s">
        <v>237</v>
      </c>
      <c r="C26" s="166">
        <f>C20*'[2]Field Crops'!C107</f>
        <v>0.88938117606405609</v>
      </c>
    </row>
    <row r="28" spans="1:3">
      <c r="A28" s="140" t="s">
        <v>238</v>
      </c>
      <c r="B28" s="140" t="s">
        <v>237</v>
      </c>
      <c r="C28" s="167">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workbookViewId="0">
      <selection activeCell="D32" sqref="D32"/>
    </sheetView>
  </sheetViews>
  <sheetFormatPr baseColWidth="10" defaultColWidth="8.83203125" defaultRowHeight="14" x14ac:dyDescent="0"/>
  <cols>
    <col min="1" max="1" width="25.33203125" style="140" customWidth="1"/>
    <col min="2" max="2" width="31.33203125" style="140" customWidth="1"/>
    <col min="3" max="129" width="8.83203125" style="140"/>
    <col min="130" max="130" width="8.83203125" style="168"/>
    <col min="131" max="249" width="8.83203125" style="140"/>
    <col min="250" max="250" width="8.83203125" style="168"/>
    <col min="251" max="16384" width="8.83203125" style="140"/>
  </cols>
  <sheetData>
    <row r="1" spans="1:513">
      <c r="A1" s="168" t="s">
        <v>219</v>
      </c>
      <c r="B1" s="168"/>
    </row>
    <row r="2" spans="1:513">
      <c r="A2" s="155" t="s">
        <v>220</v>
      </c>
    </row>
    <row r="4" spans="1:513">
      <c r="A4" s="140" t="s">
        <v>221</v>
      </c>
      <c r="B4" s="140" t="s">
        <v>222</v>
      </c>
      <c r="C4" s="165">
        <v>26146</v>
      </c>
      <c r="D4" s="165">
        <v>26177</v>
      </c>
      <c r="E4" s="165">
        <v>26207</v>
      </c>
      <c r="F4" s="165">
        <v>26238</v>
      </c>
      <c r="G4" s="165">
        <v>26268</v>
      </c>
      <c r="H4" s="165">
        <v>26299</v>
      </c>
      <c r="I4" s="165">
        <v>26330</v>
      </c>
      <c r="J4" s="165">
        <v>26359</v>
      </c>
      <c r="K4" s="165">
        <v>26390</v>
      </c>
      <c r="L4" s="165">
        <v>26420</v>
      </c>
      <c r="M4" s="165">
        <v>26451</v>
      </c>
      <c r="N4" s="165">
        <v>26481</v>
      </c>
      <c r="O4" s="165">
        <v>26512</v>
      </c>
      <c r="P4" s="165">
        <v>26543</v>
      </c>
      <c r="Q4" s="165">
        <v>26573</v>
      </c>
      <c r="R4" s="165">
        <v>26604</v>
      </c>
      <c r="S4" s="165">
        <v>26634</v>
      </c>
      <c r="T4" s="165">
        <v>26665</v>
      </c>
      <c r="U4" s="165">
        <v>26696</v>
      </c>
      <c r="V4" s="165">
        <v>26724</v>
      </c>
      <c r="W4" s="165">
        <v>26755</v>
      </c>
      <c r="X4" s="165">
        <v>26785</v>
      </c>
      <c r="Y4" s="165">
        <v>26816</v>
      </c>
      <c r="Z4" s="165">
        <v>26846</v>
      </c>
      <c r="AA4" s="165">
        <v>26877</v>
      </c>
      <c r="AB4" s="165">
        <v>26908</v>
      </c>
      <c r="AC4" s="165">
        <v>26938</v>
      </c>
      <c r="AD4" s="165">
        <v>26969</v>
      </c>
      <c r="AE4" s="165">
        <v>26999</v>
      </c>
      <c r="AF4" s="165">
        <v>27030</v>
      </c>
      <c r="AG4" s="165">
        <v>27061</v>
      </c>
      <c r="AH4" s="165">
        <v>27089</v>
      </c>
      <c r="AI4" s="165">
        <v>27120</v>
      </c>
      <c r="AJ4" s="165">
        <v>27150</v>
      </c>
      <c r="AK4" s="165">
        <v>27181</v>
      </c>
      <c r="AL4" s="165">
        <v>27211</v>
      </c>
      <c r="AM4" s="165">
        <v>27242</v>
      </c>
      <c r="AN4" s="165">
        <v>27273</v>
      </c>
      <c r="AO4" s="165">
        <v>27303</v>
      </c>
      <c r="AP4" s="165">
        <v>27334</v>
      </c>
      <c r="AQ4" s="165">
        <v>27364</v>
      </c>
      <c r="AR4" s="165">
        <v>27395</v>
      </c>
      <c r="AS4" s="165">
        <v>27426</v>
      </c>
      <c r="AT4" s="165">
        <v>27454</v>
      </c>
      <c r="AU4" s="165">
        <v>27485</v>
      </c>
      <c r="AV4" s="165">
        <v>27515</v>
      </c>
      <c r="AW4" s="165">
        <v>27546</v>
      </c>
      <c r="AX4" s="165">
        <v>27576</v>
      </c>
      <c r="AY4" s="165">
        <v>27607</v>
      </c>
      <c r="AZ4" s="165">
        <v>27638</v>
      </c>
      <c r="BA4" s="165">
        <v>27668</v>
      </c>
      <c r="BB4" s="165">
        <v>27699</v>
      </c>
      <c r="BC4" s="165">
        <v>27729</v>
      </c>
      <c r="BD4" s="165">
        <v>27760</v>
      </c>
      <c r="BE4" s="165">
        <v>27791</v>
      </c>
      <c r="BF4" s="165">
        <v>27820</v>
      </c>
      <c r="BG4" s="165">
        <v>27851</v>
      </c>
      <c r="BH4" s="165">
        <v>27881</v>
      </c>
      <c r="BI4" s="165">
        <v>27912</v>
      </c>
      <c r="BJ4" s="165">
        <v>27942</v>
      </c>
      <c r="BK4" s="165">
        <v>27973</v>
      </c>
      <c r="BL4" s="165">
        <v>28004</v>
      </c>
      <c r="BM4" s="165">
        <v>28034</v>
      </c>
      <c r="BN4" s="165">
        <v>28065</v>
      </c>
      <c r="BO4" s="165">
        <v>28095</v>
      </c>
      <c r="BP4" s="165">
        <v>28126</v>
      </c>
      <c r="BQ4" s="165">
        <v>28157</v>
      </c>
      <c r="BR4" s="165">
        <v>28185</v>
      </c>
      <c r="BS4" s="165">
        <v>28216</v>
      </c>
      <c r="BT4" s="165">
        <v>28246</v>
      </c>
      <c r="BU4" s="165">
        <v>28277</v>
      </c>
      <c r="BV4" s="165">
        <v>28307</v>
      </c>
      <c r="BW4" s="165">
        <v>28338</v>
      </c>
      <c r="BX4" s="165">
        <v>28369</v>
      </c>
      <c r="BY4" s="165">
        <v>28399</v>
      </c>
      <c r="BZ4" s="165">
        <v>28430</v>
      </c>
      <c r="CA4" s="165">
        <v>28460</v>
      </c>
      <c r="CB4" s="165">
        <v>28491</v>
      </c>
      <c r="CC4" s="165">
        <v>28522</v>
      </c>
      <c r="CD4" s="165">
        <v>28550</v>
      </c>
      <c r="CE4" s="165">
        <v>28581</v>
      </c>
      <c r="CF4" s="165">
        <v>28611</v>
      </c>
      <c r="CG4" s="165">
        <v>28642</v>
      </c>
      <c r="CH4" s="165">
        <v>28672</v>
      </c>
      <c r="CI4" s="165">
        <v>28703</v>
      </c>
      <c r="CJ4" s="165">
        <v>28734</v>
      </c>
      <c r="CK4" s="165">
        <v>28764</v>
      </c>
      <c r="CL4" s="165">
        <v>28795</v>
      </c>
      <c r="CM4" s="165">
        <v>28825</v>
      </c>
      <c r="CN4" s="165">
        <v>28856</v>
      </c>
      <c r="CO4" s="165">
        <v>28887</v>
      </c>
      <c r="CP4" s="165">
        <v>28915</v>
      </c>
      <c r="CQ4" s="165">
        <v>28946</v>
      </c>
      <c r="CR4" s="165">
        <v>28976</v>
      </c>
      <c r="CS4" s="165">
        <v>29007</v>
      </c>
      <c r="CT4" s="165">
        <v>29037</v>
      </c>
      <c r="CU4" s="165">
        <v>29068</v>
      </c>
      <c r="CV4" s="165">
        <v>29099</v>
      </c>
      <c r="CW4" s="165">
        <v>29129</v>
      </c>
      <c r="CX4" s="165">
        <v>29160</v>
      </c>
      <c r="CY4" s="165">
        <v>29190</v>
      </c>
      <c r="CZ4" s="165">
        <v>29221</v>
      </c>
      <c r="DA4" s="165">
        <v>29252</v>
      </c>
      <c r="DB4" s="165">
        <v>29281</v>
      </c>
      <c r="DC4" s="165">
        <v>29312</v>
      </c>
      <c r="DD4" s="165">
        <v>29342</v>
      </c>
      <c r="DE4" s="165">
        <v>29373</v>
      </c>
      <c r="DF4" s="165">
        <v>29403</v>
      </c>
      <c r="DG4" s="165">
        <v>29434</v>
      </c>
      <c r="DH4" s="165">
        <v>29465</v>
      </c>
      <c r="DI4" s="165">
        <v>29495</v>
      </c>
      <c r="DJ4" s="165">
        <v>29526</v>
      </c>
      <c r="DK4" s="165">
        <v>29556</v>
      </c>
      <c r="DL4" s="165">
        <v>29587</v>
      </c>
      <c r="DM4" s="165">
        <v>29618</v>
      </c>
      <c r="DN4" s="165">
        <v>29646</v>
      </c>
      <c r="DO4" s="165">
        <v>29677</v>
      </c>
      <c r="DP4" s="165">
        <v>29707</v>
      </c>
      <c r="DQ4" s="165">
        <v>29738</v>
      </c>
      <c r="DR4" s="165">
        <v>29768</v>
      </c>
      <c r="DS4" s="165">
        <v>29799</v>
      </c>
      <c r="DT4" s="165">
        <v>29830</v>
      </c>
      <c r="DU4" s="165">
        <v>29860</v>
      </c>
      <c r="DV4" s="165">
        <v>29891</v>
      </c>
      <c r="DW4" s="165">
        <v>29921</v>
      </c>
      <c r="DX4" s="165">
        <v>29952</v>
      </c>
      <c r="DY4" s="165">
        <v>29983</v>
      </c>
      <c r="DZ4" s="208">
        <v>30011</v>
      </c>
      <c r="EA4" s="165">
        <v>30042</v>
      </c>
      <c r="EB4" s="165">
        <v>30072</v>
      </c>
      <c r="EC4" s="165">
        <v>30103</v>
      </c>
      <c r="ED4" s="165">
        <v>30133</v>
      </c>
      <c r="EE4" s="165">
        <v>30164</v>
      </c>
      <c r="EF4" s="165">
        <v>30195</v>
      </c>
      <c r="EG4" s="165">
        <v>30225</v>
      </c>
      <c r="EH4" s="165">
        <v>30256</v>
      </c>
      <c r="EI4" s="165">
        <v>30286</v>
      </c>
      <c r="EJ4" s="165">
        <v>30317</v>
      </c>
      <c r="EK4" s="165">
        <v>30348</v>
      </c>
      <c r="EL4" s="165">
        <v>30376</v>
      </c>
      <c r="EM4" s="165">
        <v>30407</v>
      </c>
      <c r="EN4" s="165">
        <v>30437</v>
      </c>
      <c r="EO4" s="165">
        <v>30468</v>
      </c>
      <c r="EP4" s="165">
        <v>30498</v>
      </c>
      <c r="EQ4" s="165">
        <v>30529</v>
      </c>
      <c r="ER4" s="165">
        <v>30560</v>
      </c>
      <c r="ES4" s="165">
        <v>30590</v>
      </c>
      <c r="ET4" s="165">
        <v>30621</v>
      </c>
      <c r="EU4" s="165">
        <v>30651</v>
      </c>
      <c r="EV4" s="165">
        <v>30682</v>
      </c>
      <c r="EW4" s="165">
        <v>30713</v>
      </c>
      <c r="EX4" s="165">
        <v>30742</v>
      </c>
      <c r="EY4" s="165">
        <v>30773</v>
      </c>
      <c r="EZ4" s="165">
        <v>30803</v>
      </c>
      <c r="FA4" s="165">
        <v>30834</v>
      </c>
      <c r="FB4" s="165">
        <v>30864</v>
      </c>
      <c r="FC4" s="165">
        <v>30895</v>
      </c>
      <c r="FD4" s="165">
        <v>30926</v>
      </c>
      <c r="FE4" s="165">
        <v>30956</v>
      </c>
      <c r="FF4" s="165">
        <v>30987</v>
      </c>
      <c r="FG4" s="165">
        <v>31017</v>
      </c>
      <c r="FH4" s="165">
        <v>31048</v>
      </c>
      <c r="FI4" s="165">
        <v>31079</v>
      </c>
      <c r="FJ4" s="165">
        <v>31107</v>
      </c>
      <c r="FK4" s="165">
        <v>31138</v>
      </c>
      <c r="FL4" s="165">
        <v>31168</v>
      </c>
      <c r="FM4" s="165">
        <v>31199</v>
      </c>
      <c r="FN4" s="165">
        <v>31229</v>
      </c>
      <c r="FO4" s="165">
        <v>31260</v>
      </c>
      <c r="FP4" s="165">
        <v>31291</v>
      </c>
      <c r="FQ4" s="165">
        <v>31321</v>
      </c>
      <c r="FR4" s="165">
        <v>31352</v>
      </c>
      <c r="FS4" s="165">
        <v>31382</v>
      </c>
      <c r="FT4" s="165">
        <v>31413</v>
      </c>
      <c r="FU4" s="165">
        <v>31444</v>
      </c>
      <c r="FV4" s="165">
        <v>31472</v>
      </c>
      <c r="FW4" s="165">
        <v>31503</v>
      </c>
      <c r="FX4" s="165">
        <v>31533</v>
      </c>
      <c r="FY4" s="165">
        <v>31564</v>
      </c>
      <c r="FZ4" s="165">
        <v>31594</v>
      </c>
      <c r="GA4" s="165">
        <v>31625</v>
      </c>
      <c r="GB4" s="165">
        <v>31656</v>
      </c>
      <c r="GC4" s="165">
        <v>31686</v>
      </c>
      <c r="GD4" s="165">
        <v>31717</v>
      </c>
      <c r="GE4" s="165">
        <v>31747</v>
      </c>
      <c r="GF4" s="165">
        <v>31778</v>
      </c>
      <c r="GG4" s="165">
        <v>31809</v>
      </c>
      <c r="GH4" s="165">
        <v>31837</v>
      </c>
      <c r="GI4" s="165">
        <v>31868</v>
      </c>
      <c r="GJ4" s="165">
        <v>31898</v>
      </c>
      <c r="GK4" s="165">
        <v>31929</v>
      </c>
      <c r="GL4" s="165">
        <v>31959</v>
      </c>
      <c r="GM4" s="165">
        <v>31990</v>
      </c>
      <c r="GN4" s="165">
        <v>32021</v>
      </c>
      <c r="GO4" s="165">
        <v>32051</v>
      </c>
      <c r="GP4" s="165">
        <v>32082</v>
      </c>
      <c r="GQ4" s="165">
        <v>32112</v>
      </c>
      <c r="GR4" s="165">
        <v>32143</v>
      </c>
      <c r="GS4" s="165">
        <v>32174</v>
      </c>
      <c r="GT4" s="165">
        <v>32203</v>
      </c>
      <c r="GU4" s="165">
        <v>32234</v>
      </c>
      <c r="GV4" s="165">
        <v>32264</v>
      </c>
      <c r="GW4" s="165">
        <v>32295</v>
      </c>
      <c r="GX4" s="165">
        <v>32325</v>
      </c>
      <c r="GY4" s="165">
        <v>32356</v>
      </c>
      <c r="GZ4" s="165">
        <v>32387</v>
      </c>
      <c r="HA4" s="165">
        <v>32417</v>
      </c>
      <c r="HB4" s="165">
        <v>32448</v>
      </c>
      <c r="HC4" s="165">
        <v>32478</v>
      </c>
      <c r="HD4" s="165">
        <v>32509</v>
      </c>
      <c r="HE4" s="165">
        <v>32540</v>
      </c>
      <c r="HF4" s="165">
        <v>32568</v>
      </c>
      <c r="HG4" s="165">
        <v>32599</v>
      </c>
      <c r="HH4" s="165">
        <v>32629</v>
      </c>
      <c r="HI4" s="165">
        <v>32660</v>
      </c>
      <c r="HJ4" s="165">
        <v>32690</v>
      </c>
      <c r="HK4" s="165">
        <v>32721</v>
      </c>
      <c r="HL4" s="165">
        <v>32752</v>
      </c>
      <c r="HM4" s="165">
        <v>32782</v>
      </c>
      <c r="HN4" s="165">
        <v>32813</v>
      </c>
      <c r="HO4" s="165">
        <v>32843</v>
      </c>
      <c r="HP4" s="165">
        <v>32874</v>
      </c>
      <c r="HQ4" s="165">
        <v>32905</v>
      </c>
      <c r="HR4" s="165">
        <v>32933</v>
      </c>
      <c r="HS4" s="165">
        <v>32964</v>
      </c>
      <c r="HT4" s="165">
        <v>32994</v>
      </c>
      <c r="HU4" s="165">
        <v>33025</v>
      </c>
      <c r="HV4" s="165">
        <v>33055</v>
      </c>
      <c r="HW4" s="165">
        <v>33086</v>
      </c>
      <c r="HX4" s="165">
        <v>33117</v>
      </c>
      <c r="HY4" s="165">
        <v>33147</v>
      </c>
      <c r="HZ4" s="165">
        <v>33178</v>
      </c>
      <c r="IA4" s="165">
        <v>33208</v>
      </c>
      <c r="IB4" s="165">
        <v>33239</v>
      </c>
      <c r="IC4" s="165">
        <v>33270</v>
      </c>
      <c r="ID4" s="165">
        <v>33298</v>
      </c>
      <c r="IE4" s="165">
        <v>33329</v>
      </c>
      <c r="IF4" s="165">
        <v>33359</v>
      </c>
      <c r="IG4" s="165">
        <v>33390</v>
      </c>
      <c r="IH4" s="165">
        <v>33420</v>
      </c>
      <c r="II4" s="165">
        <v>33451</v>
      </c>
      <c r="IJ4" s="165">
        <v>33482</v>
      </c>
      <c r="IK4" s="165">
        <v>33512</v>
      </c>
      <c r="IL4" s="165">
        <v>33543</v>
      </c>
      <c r="IM4" s="165">
        <v>33573</v>
      </c>
      <c r="IN4" s="165">
        <v>33604</v>
      </c>
      <c r="IO4" s="165">
        <v>33635</v>
      </c>
      <c r="IP4" s="208">
        <v>33664</v>
      </c>
      <c r="IQ4" s="165">
        <v>33695</v>
      </c>
      <c r="IR4" s="165">
        <v>33725</v>
      </c>
      <c r="IS4" s="165">
        <v>33756</v>
      </c>
      <c r="IT4" s="165">
        <v>33786</v>
      </c>
      <c r="IU4" s="165">
        <v>33817</v>
      </c>
      <c r="IV4" s="165">
        <v>33848</v>
      </c>
      <c r="IW4" s="165">
        <v>33878</v>
      </c>
      <c r="IX4" s="165">
        <v>33909</v>
      </c>
      <c r="IY4" s="165">
        <v>33939</v>
      </c>
      <c r="IZ4" s="165">
        <v>33970</v>
      </c>
      <c r="JA4" s="165">
        <v>34001</v>
      </c>
      <c r="JB4" s="165">
        <v>34029</v>
      </c>
      <c r="JC4" s="165">
        <v>34060</v>
      </c>
      <c r="JD4" s="165">
        <v>34090</v>
      </c>
      <c r="JE4" s="165">
        <v>34121</v>
      </c>
      <c r="JF4" s="165">
        <v>34151</v>
      </c>
      <c r="JG4" s="165">
        <v>34182</v>
      </c>
      <c r="JH4" s="165">
        <v>34213</v>
      </c>
      <c r="JI4" s="165">
        <v>34243</v>
      </c>
      <c r="JJ4" s="165">
        <v>34274</v>
      </c>
      <c r="JK4" s="165">
        <v>34304</v>
      </c>
      <c r="JL4" s="165">
        <v>34335</v>
      </c>
      <c r="JM4" s="165">
        <v>34366</v>
      </c>
      <c r="JN4" s="165">
        <v>34394</v>
      </c>
      <c r="JO4" s="165">
        <v>34425</v>
      </c>
      <c r="JP4" s="165">
        <v>34455</v>
      </c>
      <c r="JQ4" s="165">
        <v>34486</v>
      </c>
      <c r="JR4" s="165">
        <v>34516</v>
      </c>
      <c r="JS4" s="165">
        <v>34547</v>
      </c>
      <c r="JT4" s="165">
        <v>34578</v>
      </c>
      <c r="JU4" s="165">
        <v>34608</v>
      </c>
      <c r="JV4" s="165">
        <v>34639</v>
      </c>
      <c r="JW4" s="165">
        <v>34669</v>
      </c>
      <c r="JX4" s="165">
        <v>34700</v>
      </c>
      <c r="JY4" s="165">
        <v>34731</v>
      </c>
      <c r="JZ4" s="165">
        <v>34759</v>
      </c>
      <c r="KA4" s="165">
        <v>34790</v>
      </c>
      <c r="KB4" s="165">
        <v>34820</v>
      </c>
      <c r="KC4" s="165">
        <v>34851</v>
      </c>
      <c r="KD4" s="165">
        <v>34881</v>
      </c>
      <c r="KE4" s="165">
        <v>34912</v>
      </c>
      <c r="KF4" s="165">
        <v>34943</v>
      </c>
      <c r="KG4" s="165">
        <v>34973</v>
      </c>
      <c r="KH4" s="165">
        <v>35004</v>
      </c>
      <c r="KI4" s="165">
        <v>35034</v>
      </c>
      <c r="KJ4" s="165">
        <v>35065</v>
      </c>
      <c r="KK4" s="165">
        <v>35096</v>
      </c>
      <c r="KL4" s="165">
        <v>35125</v>
      </c>
      <c r="KM4" s="165">
        <v>35156</v>
      </c>
      <c r="KN4" s="165">
        <v>35186</v>
      </c>
      <c r="KO4" s="165">
        <v>35217</v>
      </c>
      <c r="KP4" s="165">
        <v>35247</v>
      </c>
      <c r="KQ4" s="165">
        <v>35278</v>
      </c>
      <c r="KR4" s="165">
        <v>35309</v>
      </c>
      <c r="KS4" s="165">
        <v>35339</v>
      </c>
      <c r="KT4" s="165">
        <v>35370</v>
      </c>
      <c r="KU4" s="165">
        <v>35400</v>
      </c>
      <c r="KV4" s="165">
        <v>35431</v>
      </c>
      <c r="KW4" s="165">
        <v>35462</v>
      </c>
      <c r="KX4" s="165">
        <v>35490</v>
      </c>
      <c r="KY4" s="165">
        <v>35521</v>
      </c>
      <c r="KZ4" s="165">
        <v>35551</v>
      </c>
      <c r="LA4" s="165">
        <v>35582</v>
      </c>
      <c r="LB4" s="165">
        <v>35612</v>
      </c>
      <c r="LC4" s="165">
        <v>35643</v>
      </c>
      <c r="LD4" s="165">
        <v>35674</v>
      </c>
      <c r="LE4" s="165">
        <v>35704</v>
      </c>
      <c r="LF4" s="165">
        <v>35735</v>
      </c>
      <c r="LG4" s="165">
        <v>35765</v>
      </c>
      <c r="LH4" s="165">
        <v>35796</v>
      </c>
      <c r="LI4" s="165">
        <v>35827</v>
      </c>
      <c r="LJ4" s="165">
        <v>35855</v>
      </c>
      <c r="LK4" s="165">
        <v>35886</v>
      </c>
      <c r="LL4" s="165">
        <v>35916</v>
      </c>
      <c r="LM4" s="165">
        <v>35947</v>
      </c>
      <c r="LN4" s="165">
        <v>35977</v>
      </c>
      <c r="LO4" s="165">
        <v>36008</v>
      </c>
      <c r="LP4" s="165">
        <v>36039</v>
      </c>
      <c r="LQ4" s="165">
        <v>36069</v>
      </c>
      <c r="LR4" s="165">
        <v>36100</v>
      </c>
      <c r="LS4" s="165">
        <v>36130</v>
      </c>
      <c r="LT4" s="165">
        <v>36161</v>
      </c>
      <c r="LU4" s="165">
        <v>36192</v>
      </c>
      <c r="LV4" s="165">
        <v>36220</v>
      </c>
      <c r="LW4" s="165">
        <v>36251</v>
      </c>
      <c r="LX4" s="165">
        <v>36281</v>
      </c>
      <c r="LY4" s="165">
        <v>36312</v>
      </c>
      <c r="LZ4" s="165">
        <v>36342</v>
      </c>
      <c r="MA4" s="165">
        <v>36373</v>
      </c>
      <c r="MB4" s="165">
        <v>36404</v>
      </c>
      <c r="MC4" s="165">
        <v>36434</v>
      </c>
      <c r="MD4" s="165">
        <v>36465</v>
      </c>
      <c r="ME4" s="165">
        <v>36495</v>
      </c>
      <c r="MF4" s="165">
        <v>36526</v>
      </c>
      <c r="MG4" s="165">
        <v>36557</v>
      </c>
      <c r="MH4" s="165">
        <v>36586</v>
      </c>
      <c r="MI4" s="165">
        <v>36617</v>
      </c>
      <c r="MJ4" s="165">
        <v>36647</v>
      </c>
      <c r="MK4" s="165">
        <v>36678</v>
      </c>
      <c r="ML4" s="165">
        <v>36708</v>
      </c>
      <c r="MM4" s="165">
        <v>36739</v>
      </c>
      <c r="MN4" s="165">
        <v>36770</v>
      </c>
      <c r="MO4" s="165">
        <v>36800</v>
      </c>
      <c r="MP4" s="165">
        <v>36831</v>
      </c>
      <c r="MQ4" s="165">
        <v>36861</v>
      </c>
      <c r="MR4" s="165">
        <v>36892</v>
      </c>
      <c r="MS4" s="165">
        <v>36923</v>
      </c>
      <c r="MT4" s="165">
        <v>36951</v>
      </c>
      <c r="MU4" s="165">
        <v>36982</v>
      </c>
      <c r="MV4" s="165">
        <v>37012</v>
      </c>
      <c r="MW4" s="165">
        <v>37043</v>
      </c>
      <c r="MX4" s="165">
        <v>37073</v>
      </c>
      <c r="MY4" s="165">
        <v>37104</v>
      </c>
      <c r="MZ4" s="165">
        <v>37135</v>
      </c>
      <c r="NA4" s="165">
        <v>37165</v>
      </c>
      <c r="NB4" s="165">
        <v>37196</v>
      </c>
      <c r="NC4" s="165">
        <v>37226</v>
      </c>
      <c r="ND4" s="165">
        <v>37257</v>
      </c>
      <c r="NE4" s="165">
        <v>37288</v>
      </c>
      <c r="NF4" s="165">
        <v>37316</v>
      </c>
      <c r="NG4" s="165">
        <v>37347</v>
      </c>
      <c r="NH4" s="165">
        <v>37377</v>
      </c>
      <c r="NI4" s="165">
        <v>37408</v>
      </c>
      <c r="NJ4" s="165">
        <v>37438</v>
      </c>
      <c r="NK4" s="165">
        <v>37469</v>
      </c>
      <c r="NL4" s="165">
        <v>37500</v>
      </c>
      <c r="NM4" s="165">
        <v>37530</v>
      </c>
      <c r="NN4" s="165">
        <v>37561</v>
      </c>
      <c r="NO4" s="165">
        <v>37591</v>
      </c>
      <c r="NP4" s="165">
        <v>37622</v>
      </c>
      <c r="NQ4" s="165">
        <v>37653</v>
      </c>
      <c r="NR4" s="165">
        <v>37681</v>
      </c>
      <c r="NS4" s="165">
        <v>37712</v>
      </c>
      <c r="NT4" s="165">
        <v>37742</v>
      </c>
      <c r="NU4" s="165">
        <v>37773</v>
      </c>
      <c r="NV4" s="165">
        <v>37803</v>
      </c>
      <c r="NW4" s="165">
        <v>37834</v>
      </c>
      <c r="NX4" s="165">
        <v>37865</v>
      </c>
      <c r="NY4" s="165">
        <v>37895</v>
      </c>
      <c r="NZ4" s="165">
        <v>37926</v>
      </c>
      <c r="OA4" s="165">
        <v>37956</v>
      </c>
      <c r="OB4" s="165">
        <v>37987</v>
      </c>
      <c r="OC4" s="165">
        <v>38018</v>
      </c>
      <c r="OD4" s="165">
        <v>38047</v>
      </c>
      <c r="OE4" s="165">
        <v>38078</v>
      </c>
      <c r="OF4" s="165">
        <v>38108</v>
      </c>
      <c r="OG4" s="165">
        <v>38139</v>
      </c>
      <c r="OH4" s="165">
        <v>38169</v>
      </c>
      <c r="OI4" s="165">
        <v>38200</v>
      </c>
      <c r="OJ4" s="165">
        <v>38231</v>
      </c>
      <c r="OK4" s="165">
        <v>38261</v>
      </c>
      <c r="OL4" s="165">
        <v>38292</v>
      </c>
      <c r="OM4" s="165">
        <v>38322</v>
      </c>
      <c r="ON4" s="165">
        <v>38353</v>
      </c>
      <c r="OO4" s="165">
        <v>38384</v>
      </c>
      <c r="OP4" s="165">
        <v>38412</v>
      </c>
      <c r="OQ4" s="165">
        <v>38443</v>
      </c>
      <c r="OR4" s="165">
        <v>38473</v>
      </c>
      <c r="OS4" s="165">
        <v>38504</v>
      </c>
      <c r="OT4" s="165">
        <v>38534</v>
      </c>
      <c r="OU4" s="165">
        <v>38565</v>
      </c>
      <c r="OV4" s="165">
        <v>38596</v>
      </c>
      <c r="OW4" s="165">
        <v>38626</v>
      </c>
      <c r="OX4" s="165">
        <v>38657</v>
      </c>
      <c r="OY4" s="165">
        <v>38687</v>
      </c>
      <c r="OZ4" s="165">
        <v>38718</v>
      </c>
      <c r="PA4" s="165">
        <v>38749</v>
      </c>
      <c r="PB4" s="165">
        <v>38777</v>
      </c>
      <c r="PC4" s="165">
        <v>38808</v>
      </c>
      <c r="PD4" s="165">
        <v>38838</v>
      </c>
      <c r="PE4" s="165">
        <v>38869</v>
      </c>
      <c r="PF4" s="165">
        <v>38899</v>
      </c>
      <c r="PG4" s="165">
        <v>38930</v>
      </c>
      <c r="PH4" s="165">
        <v>38961</v>
      </c>
      <c r="PI4" s="165">
        <v>38991</v>
      </c>
      <c r="PJ4" s="165">
        <v>39022</v>
      </c>
      <c r="PK4" s="165">
        <v>39052</v>
      </c>
      <c r="PL4" s="165">
        <v>39083</v>
      </c>
      <c r="PM4" s="165">
        <v>39114</v>
      </c>
      <c r="PN4" s="165">
        <v>39142</v>
      </c>
      <c r="PO4" s="165">
        <v>39173</v>
      </c>
      <c r="PP4" s="165">
        <v>39203</v>
      </c>
      <c r="PQ4" s="165">
        <v>39234</v>
      </c>
      <c r="PR4" s="165">
        <v>39264</v>
      </c>
      <c r="PS4" s="165">
        <v>39295</v>
      </c>
      <c r="PT4" s="165">
        <v>39326</v>
      </c>
      <c r="PU4" s="165">
        <v>39356</v>
      </c>
      <c r="PV4" s="165">
        <v>39387</v>
      </c>
      <c r="PW4" s="165">
        <v>39417</v>
      </c>
      <c r="PX4" s="165">
        <v>39448</v>
      </c>
      <c r="PY4" s="165">
        <v>39479</v>
      </c>
      <c r="PZ4" s="165">
        <v>39508</v>
      </c>
      <c r="QA4" s="165">
        <v>39539</v>
      </c>
      <c r="QB4" s="165">
        <v>39569</v>
      </c>
      <c r="QC4" s="165">
        <v>39600</v>
      </c>
      <c r="QD4" s="165">
        <v>39630</v>
      </c>
      <c r="QE4" s="165">
        <v>39661</v>
      </c>
      <c r="QF4" s="165">
        <v>39692</v>
      </c>
      <c r="QG4" s="165">
        <v>39722</v>
      </c>
      <c r="QH4" s="165">
        <v>39753</v>
      </c>
      <c r="QI4" s="165">
        <v>39783</v>
      </c>
      <c r="QJ4" s="165">
        <v>39814</v>
      </c>
      <c r="QK4" s="165">
        <v>39845</v>
      </c>
      <c r="QL4" s="165">
        <v>39873</v>
      </c>
      <c r="QM4" s="165">
        <v>39904</v>
      </c>
      <c r="QN4" s="165">
        <v>39934</v>
      </c>
      <c r="QO4" s="165">
        <v>39965</v>
      </c>
      <c r="QP4" s="165">
        <v>39995</v>
      </c>
      <c r="QQ4" s="165">
        <v>40026</v>
      </c>
      <c r="QR4" s="165">
        <v>40057</v>
      </c>
      <c r="QS4" s="165">
        <v>40087</v>
      </c>
      <c r="QT4" s="165">
        <v>40118</v>
      </c>
      <c r="QU4" s="165">
        <v>40148</v>
      </c>
      <c r="QV4" s="165">
        <v>40179</v>
      </c>
      <c r="QW4" s="165">
        <v>40210</v>
      </c>
      <c r="QX4" s="165">
        <v>40238</v>
      </c>
      <c r="QY4" s="165">
        <v>40269</v>
      </c>
      <c r="QZ4" s="165">
        <v>40299</v>
      </c>
      <c r="RA4" s="165">
        <v>40330</v>
      </c>
      <c r="RB4" s="165">
        <v>40360</v>
      </c>
      <c r="RC4" s="165">
        <v>40391</v>
      </c>
      <c r="RD4" s="165">
        <v>40422</v>
      </c>
      <c r="RE4" s="165">
        <v>40452</v>
      </c>
      <c r="RF4" s="165">
        <v>40483</v>
      </c>
      <c r="RG4" s="165">
        <v>40513</v>
      </c>
      <c r="RH4" s="165">
        <v>40544</v>
      </c>
      <c r="RI4" s="165">
        <v>40575</v>
      </c>
      <c r="RJ4" s="165">
        <v>40603</v>
      </c>
      <c r="RK4" s="165">
        <v>40634</v>
      </c>
      <c r="RL4" s="165">
        <v>40664</v>
      </c>
      <c r="RM4" s="165">
        <v>40695</v>
      </c>
      <c r="RN4" s="165">
        <v>40725</v>
      </c>
      <c r="RO4" s="165">
        <v>40756</v>
      </c>
      <c r="RP4" s="165">
        <v>40787</v>
      </c>
      <c r="RQ4" s="165">
        <v>40817</v>
      </c>
      <c r="RR4" s="165">
        <v>40848</v>
      </c>
      <c r="RS4" s="165">
        <v>40878</v>
      </c>
      <c r="RT4" s="165">
        <v>40909</v>
      </c>
      <c r="RU4" s="165">
        <v>40940</v>
      </c>
      <c r="RV4" s="165">
        <v>40969</v>
      </c>
      <c r="RW4" s="165">
        <v>41000</v>
      </c>
      <c r="RX4" s="165">
        <v>41030</v>
      </c>
      <c r="RY4" s="165">
        <v>41061</v>
      </c>
      <c r="RZ4" s="165">
        <v>41091</v>
      </c>
      <c r="SA4" s="165">
        <v>41122</v>
      </c>
      <c r="SB4" s="165">
        <v>41153</v>
      </c>
      <c r="SC4" s="165">
        <v>41183</v>
      </c>
      <c r="SD4" s="165">
        <v>41214</v>
      </c>
      <c r="SE4" s="165">
        <v>41244</v>
      </c>
      <c r="SF4" s="165">
        <v>41275</v>
      </c>
      <c r="SG4" s="165">
        <v>41306</v>
      </c>
      <c r="SH4" s="165">
        <v>41334</v>
      </c>
      <c r="SI4" s="165">
        <v>41365</v>
      </c>
      <c r="SJ4" s="165">
        <v>41395</v>
      </c>
      <c r="SK4" s="165">
        <v>41426</v>
      </c>
      <c r="SL4" s="165">
        <v>41456</v>
      </c>
      <c r="SM4" s="165">
        <v>41487</v>
      </c>
      <c r="SN4" s="165">
        <v>41518</v>
      </c>
      <c r="SO4" s="165">
        <v>41548</v>
      </c>
      <c r="SP4" s="165">
        <v>41579</v>
      </c>
      <c r="SQ4" s="165">
        <v>41609</v>
      </c>
      <c r="SR4" s="165">
        <v>41640</v>
      </c>
      <c r="SS4" s="165">
        <v>41671</v>
      </c>
    </row>
    <row r="5" spans="1:513">
      <c r="A5" s="140" t="s">
        <v>239</v>
      </c>
      <c r="B5" s="140" t="s">
        <v>240</v>
      </c>
      <c r="C5" s="140">
        <v>54753</v>
      </c>
      <c r="D5" s="140">
        <v>53507</v>
      </c>
      <c r="E5" s="140">
        <v>62493</v>
      </c>
      <c r="F5" s="140">
        <v>63843</v>
      </c>
      <c r="G5" s="140">
        <v>57309</v>
      </c>
      <c r="H5" s="140">
        <v>47507</v>
      </c>
      <c r="I5" s="140">
        <v>44802</v>
      </c>
      <c r="J5" s="140">
        <v>42767</v>
      </c>
      <c r="K5" s="140">
        <v>44436</v>
      </c>
      <c r="L5" s="140">
        <v>59702</v>
      </c>
      <c r="M5" s="140">
        <v>58283</v>
      </c>
      <c r="N5" s="140">
        <v>45100</v>
      </c>
      <c r="O5" s="140">
        <v>42443</v>
      </c>
      <c r="P5" s="140">
        <v>38952</v>
      </c>
      <c r="Q5" s="140">
        <v>54553</v>
      </c>
      <c r="R5" s="140">
        <v>69676</v>
      </c>
      <c r="S5" s="140">
        <v>65499</v>
      </c>
      <c r="T5" s="140">
        <v>56732</v>
      </c>
      <c r="U5" s="140">
        <v>55994</v>
      </c>
      <c r="V5" s="140">
        <v>56828</v>
      </c>
      <c r="W5" s="140">
        <v>42405</v>
      </c>
      <c r="X5" s="140">
        <v>52084</v>
      </c>
      <c r="Y5" s="140">
        <v>45118</v>
      </c>
      <c r="Z5" s="140">
        <v>32264</v>
      </c>
      <c r="AA5" s="140">
        <v>30079</v>
      </c>
      <c r="AB5" s="140">
        <v>21522</v>
      </c>
      <c r="AC5" s="140">
        <v>52089</v>
      </c>
      <c r="AD5" s="140">
        <v>61211</v>
      </c>
      <c r="AE5" s="140">
        <v>51633</v>
      </c>
      <c r="AF5" s="140">
        <v>60729</v>
      </c>
      <c r="AG5" s="140">
        <v>59407</v>
      </c>
      <c r="AH5" s="140">
        <v>52017</v>
      </c>
      <c r="AI5" s="140">
        <v>55377</v>
      </c>
      <c r="AJ5" s="140">
        <v>71736</v>
      </c>
      <c r="AK5" s="140">
        <v>62037</v>
      </c>
      <c r="AL5" s="140">
        <v>64467</v>
      </c>
      <c r="AM5" s="140">
        <v>59473</v>
      </c>
      <c r="AN5" s="140">
        <v>42571</v>
      </c>
      <c r="AO5" s="140">
        <v>68041</v>
      </c>
      <c r="AP5" s="140">
        <v>66063</v>
      </c>
      <c r="AQ5" s="140">
        <v>54333</v>
      </c>
      <c r="AR5" s="140">
        <v>55768</v>
      </c>
      <c r="AS5" s="140">
        <v>44735</v>
      </c>
      <c r="AT5" s="140">
        <v>41785</v>
      </c>
      <c r="AU5" s="140">
        <v>53228</v>
      </c>
      <c r="AV5" s="140">
        <v>57069</v>
      </c>
      <c r="AW5" s="140">
        <v>46119</v>
      </c>
      <c r="AX5" s="140">
        <v>45918</v>
      </c>
      <c r="AY5" s="140">
        <v>60391</v>
      </c>
      <c r="AZ5" s="140">
        <v>52086</v>
      </c>
      <c r="BA5" s="140">
        <v>72228</v>
      </c>
      <c r="BB5" s="140">
        <v>71206</v>
      </c>
      <c r="BC5" s="140">
        <v>64660</v>
      </c>
      <c r="BD5" s="140">
        <v>56922</v>
      </c>
      <c r="BE5" s="140">
        <v>55256</v>
      </c>
      <c r="BF5" s="140">
        <v>56990</v>
      </c>
      <c r="BG5" s="140">
        <v>57814</v>
      </c>
      <c r="BH5" s="140">
        <v>66647</v>
      </c>
      <c r="BI5" s="140">
        <v>59926</v>
      </c>
      <c r="BJ5" s="140">
        <v>48855</v>
      </c>
      <c r="BK5" s="140">
        <v>50676</v>
      </c>
      <c r="BL5" s="140">
        <v>46052</v>
      </c>
      <c r="BM5" s="140">
        <v>66664</v>
      </c>
      <c r="BN5" s="140">
        <v>69886</v>
      </c>
      <c r="BO5" s="140">
        <v>59568</v>
      </c>
      <c r="BP5" s="140">
        <v>61076</v>
      </c>
      <c r="BQ5" s="140">
        <v>51119</v>
      </c>
      <c r="BR5" s="140">
        <v>55392</v>
      </c>
      <c r="BS5" s="140">
        <v>52051</v>
      </c>
      <c r="BT5" s="140">
        <v>59507</v>
      </c>
      <c r="BU5" s="140">
        <v>63686</v>
      </c>
      <c r="BV5" s="140">
        <v>49315</v>
      </c>
      <c r="BW5" s="140">
        <v>51206</v>
      </c>
      <c r="BX5" s="140">
        <v>44190</v>
      </c>
      <c r="BY5" s="140">
        <v>64034</v>
      </c>
      <c r="BZ5" s="140">
        <v>70755</v>
      </c>
      <c r="CA5" s="140">
        <v>67493</v>
      </c>
      <c r="CB5" s="140">
        <v>67569</v>
      </c>
      <c r="CC5" s="140">
        <v>59242</v>
      </c>
      <c r="CD5" s="140">
        <v>67312</v>
      </c>
      <c r="CE5" s="140">
        <v>53231</v>
      </c>
      <c r="CF5" s="140">
        <v>65260</v>
      </c>
      <c r="CG5" s="140">
        <v>63427</v>
      </c>
      <c r="CH5" s="140">
        <v>54715</v>
      </c>
      <c r="CI5" s="140">
        <v>56742</v>
      </c>
      <c r="CJ5" s="140">
        <v>50059</v>
      </c>
      <c r="CK5" s="140">
        <v>69642</v>
      </c>
      <c r="CL5" s="140">
        <v>64383</v>
      </c>
      <c r="CM5" s="140">
        <v>63894</v>
      </c>
      <c r="CN5" s="140">
        <v>69799</v>
      </c>
      <c r="CO5" s="140">
        <v>60034</v>
      </c>
      <c r="CP5" s="140">
        <v>69544</v>
      </c>
      <c r="CQ5" s="140">
        <v>62805</v>
      </c>
      <c r="CR5" s="140">
        <v>67106</v>
      </c>
      <c r="CS5" s="140">
        <v>57132</v>
      </c>
      <c r="CT5" s="140">
        <v>51468</v>
      </c>
      <c r="CU5" s="140">
        <v>62598</v>
      </c>
      <c r="CV5" s="140">
        <v>55577</v>
      </c>
      <c r="CW5" s="140">
        <v>68692</v>
      </c>
      <c r="CX5" s="140">
        <v>87611</v>
      </c>
      <c r="CY5" s="140">
        <v>79009</v>
      </c>
      <c r="CZ5" s="140">
        <v>85680</v>
      </c>
      <c r="DA5" s="140">
        <v>79975</v>
      </c>
      <c r="DB5" s="140">
        <v>78562</v>
      </c>
      <c r="DC5" s="140">
        <v>87846</v>
      </c>
      <c r="DD5" s="140">
        <v>86157</v>
      </c>
      <c r="DE5" s="140">
        <v>84234</v>
      </c>
      <c r="DF5" s="140">
        <v>82503</v>
      </c>
      <c r="DG5" s="140">
        <v>77179</v>
      </c>
      <c r="DH5" s="140">
        <v>74665</v>
      </c>
      <c r="DI5" s="140">
        <v>87060</v>
      </c>
      <c r="DJ5" s="140">
        <v>93896</v>
      </c>
      <c r="DK5" s="140">
        <v>93032</v>
      </c>
      <c r="DL5" s="140">
        <v>85465</v>
      </c>
      <c r="DM5" s="140">
        <v>78255</v>
      </c>
      <c r="DN5" s="140">
        <v>75634</v>
      </c>
      <c r="DO5" s="140">
        <v>79869</v>
      </c>
      <c r="DP5" s="140">
        <v>68944</v>
      </c>
      <c r="DQ5" s="140">
        <v>60455</v>
      </c>
      <c r="DR5" s="140">
        <v>55236</v>
      </c>
      <c r="DS5" s="140">
        <v>45478</v>
      </c>
      <c r="DT5" s="140">
        <v>51303</v>
      </c>
      <c r="DU5" s="140">
        <v>91413</v>
      </c>
      <c r="DV5" s="140">
        <v>88095</v>
      </c>
      <c r="DW5" s="140">
        <v>86416</v>
      </c>
      <c r="DX5" s="140">
        <v>82619</v>
      </c>
      <c r="DY5" s="140">
        <v>79312</v>
      </c>
      <c r="DZ5" s="168">
        <v>87943</v>
      </c>
      <c r="EA5" s="140">
        <v>82688</v>
      </c>
      <c r="EB5" s="140">
        <v>91443</v>
      </c>
      <c r="EC5" s="140">
        <v>86801</v>
      </c>
      <c r="ED5" s="140">
        <v>88394</v>
      </c>
      <c r="EE5" s="140">
        <v>69596</v>
      </c>
      <c r="EF5" s="140">
        <v>76515</v>
      </c>
      <c r="EG5" s="140">
        <v>99320</v>
      </c>
      <c r="EH5" s="140">
        <v>92400</v>
      </c>
      <c r="EI5" s="140">
        <v>89905</v>
      </c>
      <c r="EJ5" s="140">
        <v>95965</v>
      </c>
      <c r="EK5" s="140">
        <v>91388</v>
      </c>
      <c r="EL5" s="140">
        <v>92689</v>
      </c>
      <c r="EM5" s="140">
        <v>90694</v>
      </c>
      <c r="EN5" s="140">
        <v>87843</v>
      </c>
      <c r="EO5" s="140">
        <v>84288</v>
      </c>
      <c r="EP5" s="140">
        <v>72621</v>
      </c>
      <c r="EQ5" s="140">
        <v>55360</v>
      </c>
      <c r="ER5" s="140">
        <v>84931</v>
      </c>
      <c r="ES5" s="140">
        <v>85957</v>
      </c>
      <c r="ET5" s="140">
        <v>85531</v>
      </c>
      <c r="EU5" s="140">
        <v>92191</v>
      </c>
      <c r="EV5" s="140">
        <v>84309</v>
      </c>
      <c r="EW5" s="140">
        <v>71696</v>
      </c>
      <c r="EX5" s="140">
        <v>74915</v>
      </c>
      <c r="EY5" s="140">
        <v>77875</v>
      </c>
      <c r="EZ5" s="140">
        <v>82339</v>
      </c>
      <c r="FA5" s="140">
        <v>78891</v>
      </c>
      <c r="FB5" s="140">
        <v>63210</v>
      </c>
      <c r="FC5" s="140">
        <v>52608</v>
      </c>
      <c r="FD5" s="140">
        <v>64140</v>
      </c>
      <c r="FE5" s="140">
        <v>64125</v>
      </c>
      <c r="FF5" s="140">
        <v>65547</v>
      </c>
      <c r="FG5" s="140">
        <v>104744</v>
      </c>
      <c r="FH5" s="140">
        <v>85403</v>
      </c>
      <c r="FI5" s="140">
        <v>77386</v>
      </c>
      <c r="FJ5" s="140">
        <v>92024</v>
      </c>
      <c r="FK5" s="140">
        <v>87080</v>
      </c>
      <c r="FL5" s="140">
        <v>85721</v>
      </c>
      <c r="FM5" s="140">
        <v>84898</v>
      </c>
      <c r="FN5" s="140">
        <v>64599</v>
      </c>
      <c r="FO5" s="140">
        <v>58423</v>
      </c>
      <c r="FP5" s="140">
        <v>58230</v>
      </c>
      <c r="FQ5" s="140">
        <v>70040</v>
      </c>
      <c r="FR5" s="140">
        <v>71086</v>
      </c>
      <c r="FS5" s="140">
        <v>70964</v>
      </c>
      <c r="FT5" s="140">
        <v>86282</v>
      </c>
      <c r="FU5" s="140">
        <v>65934</v>
      </c>
      <c r="FV5" s="140">
        <v>89701</v>
      </c>
      <c r="FW5" s="140">
        <v>92645</v>
      </c>
      <c r="FX5" s="140">
        <v>96200</v>
      </c>
      <c r="FY5" s="140">
        <v>78880</v>
      </c>
      <c r="FZ5" s="140">
        <v>55241</v>
      </c>
      <c r="GA5" s="140">
        <v>67510</v>
      </c>
      <c r="GB5" s="140">
        <v>52208</v>
      </c>
      <c r="GC5" s="140">
        <v>84745</v>
      </c>
      <c r="GD5" s="140">
        <v>90136</v>
      </c>
      <c r="GE5" s="140">
        <v>104380</v>
      </c>
      <c r="GF5" s="140">
        <v>85381</v>
      </c>
      <c r="GG5" s="140">
        <v>66991</v>
      </c>
      <c r="GH5" s="140">
        <v>96691</v>
      </c>
      <c r="GI5" s="140">
        <v>84808</v>
      </c>
      <c r="GJ5" s="140">
        <v>64476</v>
      </c>
      <c r="GK5" s="140">
        <v>86182</v>
      </c>
      <c r="GL5" s="140">
        <v>69109</v>
      </c>
      <c r="GM5" s="140">
        <v>81976</v>
      </c>
      <c r="GN5" s="140">
        <v>73115</v>
      </c>
      <c r="GO5" s="140">
        <v>90448</v>
      </c>
      <c r="GP5" s="140">
        <v>85699</v>
      </c>
      <c r="GQ5" s="140">
        <v>81431</v>
      </c>
      <c r="GR5" s="140">
        <v>83340</v>
      </c>
      <c r="GS5" s="140">
        <v>81111</v>
      </c>
      <c r="GT5" s="140">
        <v>79618</v>
      </c>
      <c r="GU5" s="140">
        <v>83346</v>
      </c>
      <c r="GV5" s="140">
        <v>80689</v>
      </c>
      <c r="GW5" s="140">
        <v>71258</v>
      </c>
      <c r="GX5" s="140">
        <v>65826</v>
      </c>
      <c r="GY5" s="140">
        <v>61394</v>
      </c>
      <c r="GZ5" s="140">
        <v>63083</v>
      </c>
      <c r="HA5" s="140">
        <v>83900</v>
      </c>
      <c r="HB5" s="140">
        <v>78671</v>
      </c>
      <c r="HC5" s="140">
        <v>75973</v>
      </c>
      <c r="HD5" s="140">
        <v>78652</v>
      </c>
      <c r="HE5" s="140">
        <v>71501</v>
      </c>
      <c r="HF5" s="140">
        <v>74289</v>
      </c>
      <c r="HG5" s="140">
        <v>69554</v>
      </c>
      <c r="HH5" s="140">
        <v>75558</v>
      </c>
      <c r="HI5" s="140">
        <v>65948</v>
      </c>
      <c r="HJ5" s="140">
        <v>56286</v>
      </c>
      <c r="HK5" s="140">
        <v>66957</v>
      </c>
      <c r="HL5" s="140">
        <v>64667</v>
      </c>
      <c r="HM5" s="140">
        <v>93822</v>
      </c>
      <c r="HN5" s="140">
        <v>106257</v>
      </c>
      <c r="HO5" s="140">
        <v>92552</v>
      </c>
      <c r="HP5" s="140">
        <v>100481</v>
      </c>
      <c r="HQ5" s="140">
        <v>93260</v>
      </c>
      <c r="HR5" s="140">
        <v>104351</v>
      </c>
      <c r="HS5" s="140">
        <v>90183</v>
      </c>
      <c r="HT5" s="140">
        <v>107463</v>
      </c>
      <c r="HU5" s="140">
        <v>92889</v>
      </c>
      <c r="HV5" s="140">
        <v>89156</v>
      </c>
      <c r="HW5" s="140">
        <v>68874</v>
      </c>
      <c r="HX5" s="140">
        <v>73854</v>
      </c>
      <c r="HY5" s="140">
        <v>84696</v>
      </c>
      <c r="HZ5" s="140">
        <v>85533</v>
      </c>
      <c r="IA5" s="140">
        <v>92723</v>
      </c>
      <c r="IB5" s="140">
        <v>78932</v>
      </c>
      <c r="IC5" s="140">
        <v>76204</v>
      </c>
      <c r="ID5" s="140">
        <v>80880</v>
      </c>
      <c r="IE5" s="140">
        <v>72359</v>
      </c>
      <c r="IF5" s="140">
        <v>74952</v>
      </c>
      <c r="IG5" s="140">
        <v>74991</v>
      </c>
      <c r="IH5" s="140">
        <v>71481</v>
      </c>
      <c r="II5" s="140">
        <v>77324</v>
      </c>
      <c r="IJ5" s="140">
        <v>79892</v>
      </c>
      <c r="IK5" s="140">
        <v>85948</v>
      </c>
      <c r="IL5" s="140">
        <v>82735</v>
      </c>
      <c r="IM5" s="140">
        <v>87867</v>
      </c>
      <c r="IN5" s="140">
        <v>83506</v>
      </c>
      <c r="IO5" s="140">
        <v>82958</v>
      </c>
      <c r="IP5" s="168">
        <v>69430</v>
      </c>
      <c r="IQ5" s="140" t="s">
        <v>241</v>
      </c>
      <c r="IR5" s="140" t="s">
        <v>241</v>
      </c>
      <c r="IS5" s="140" t="s">
        <v>241</v>
      </c>
      <c r="IT5" s="140" t="s">
        <v>241</v>
      </c>
      <c r="IU5" s="140" t="s">
        <v>241</v>
      </c>
      <c r="IV5" s="140" t="s">
        <v>241</v>
      </c>
      <c r="IW5" s="140" t="s">
        <v>241</v>
      </c>
      <c r="IX5" s="140" t="s">
        <v>241</v>
      </c>
      <c r="IY5" s="140" t="s">
        <v>241</v>
      </c>
      <c r="IZ5" s="140" t="s">
        <v>241</v>
      </c>
      <c r="JA5" s="140" t="s">
        <v>241</v>
      </c>
      <c r="JB5" s="140" t="s">
        <v>241</v>
      </c>
      <c r="JC5" s="140" t="s">
        <v>241</v>
      </c>
      <c r="JD5" s="140" t="s">
        <v>241</v>
      </c>
      <c r="JE5" s="140" t="s">
        <v>241</v>
      </c>
      <c r="JF5" s="140" t="s">
        <v>241</v>
      </c>
      <c r="JG5" s="140" t="s">
        <v>241</v>
      </c>
      <c r="JH5" s="140" t="s">
        <v>241</v>
      </c>
      <c r="JI5" s="140" t="s">
        <v>241</v>
      </c>
      <c r="JJ5" s="140" t="s">
        <v>241</v>
      </c>
      <c r="JK5" s="140" t="s">
        <v>241</v>
      </c>
      <c r="JL5" s="140" t="s">
        <v>241</v>
      </c>
      <c r="JM5" s="140" t="s">
        <v>241</v>
      </c>
      <c r="JN5" s="140" t="s">
        <v>241</v>
      </c>
      <c r="JO5" s="140" t="s">
        <v>241</v>
      </c>
      <c r="JP5" s="140" t="s">
        <v>241</v>
      </c>
      <c r="JQ5" s="140" t="s">
        <v>241</v>
      </c>
      <c r="JR5" s="140" t="s">
        <v>241</v>
      </c>
      <c r="JS5" s="140" t="s">
        <v>241</v>
      </c>
      <c r="JT5" s="140" t="s">
        <v>241</v>
      </c>
      <c r="JU5" s="140" t="s">
        <v>241</v>
      </c>
      <c r="JV5" s="140" t="s">
        <v>241</v>
      </c>
      <c r="JW5" s="140" t="s">
        <v>241</v>
      </c>
      <c r="JX5" s="140" t="s">
        <v>241</v>
      </c>
      <c r="JY5" s="140" t="s">
        <v>241</v>
      </c>
      <c r="JZ5" s="140" t="s">
        <v>241</v>
      </c>
      <c r="KA5" s="140" t="s">
        <v>241</v>
      </c>
      <c r="KB5" s="140" t="s">
        <v>241</v>
      </c>
      <c r="KC5" s="140" t="s">
        <v>241</v>
      </c>
      <c r="KD5" s="140" t="s">
        <v>241</v>
      </c>
      <c r="KE5" s="140" t="s">
        <v>241</v>
      </c>
      <c r="KF5" s="140" t="s">
        <v>241</v>
      </c>
      <c r="KG5" s="140" t="s">
        <v>241</v>
      </c>
      <c r="KH5" s="140" t="s">
        <v>241</v>
      </c>
      <c r="KI5" s="140" t="s">
        <v>241</v>
      </c>
      <c r="KJ5" s="140" t="s">
        <v>241</v>
      </c>
      <c r="KK5" s="140" t="s">
        <v>241</v>
      </c>
      <c r="KL5" s="140" t="s">
        <v>241</v>
      </c>
      <c r="KM5" s="140" t="s">
        <v>241</v>
      </c>
      <c r="KN5" s="140" t="s">
        <v>241</v>
      </c>
      <c r="KO5" s="140" t="s">
        <v>241</v>
      </c>
      <c r="KP5" s="140" t="s">
        <v>241</v>
      </c>
      <c r="KQ5" s="140" t="s">
        <v>241</v>
      </c>
      <c r="KR5" s="140" t="s">
        <v>241</v>
      </c>
      <c r="KS5" s="140" t="s">
        <v>241</v>
      </c>
      <c r="KT5" s="140" t="s">
        <v>241</v>
      </c>
      <c r="KU5" s="140" t="s">
        <v>241</v>
      </c>
      <c r="KV5" s="140" t="s">
        <v>241</v>
      </c>
      <c r="KW5" s="140" t="s">
        <v>241</v>
      </c>
      <c r="KX5" s="140" t="s">
        <v>241</v>
      </c>
      <c r="KY5" s="140" t="s">
        <v>241</v>
      </c>
      <c r="KZ5" s="140" t="s">
        <v>241</v>
      </c>
      <c r="LA5" s="140" t="s">
        <v>241</v>
      </c>
      <c r="LB5" s="140" t="s">
        <v>241</v>
      </c>
      <c r="LC5" s="140" t="s">
        <v>241</v>
      </c>
      <c r="LD5" s="140" t="s">
        <v>241</v>
      </c>
      <c r="LE5" s="140" t="s">
        <v>241</v>
      </c>
      <c r="LF5" s="140" t="s">
        <v>241</v>
      </c>
      <c r="LG5" s="140" t="s">
        <v>241</v>
      </c>
      <c r="LH5" s="140" t="s">
        <v>241</v>
      </c>
      <c r="LI5" s="140" t="s">
        <v>241</v>
      </c>
      <c r="LJ5" s="140" t="s">
        <v>241</v>
      </c>
      <c r="LK5" s="140" t="s">
        <v>241</v>
      </c>
      <c r="LL5" s="140" t="s">
        <v>241</v>
      </c>
      <c r="LM5" s="140" t="s">
        <v>241</v>
      </c>
      <c r="LN5" s="140" t="s">
        <v>241</v>
      </c>
      <c r="LO5" s="140" t="s">
        <v>241</v>
      </c>
      <c r="LP5" s="140" t="s">
        <v>241</v>
      </c>
      <c r="LQ5" s="140" t="s">
        <v>241</v>
      </c>
      <c r="LR5" s="140" t="s">
        <v>241</v>
      </c>
      <c r="LS5" s="140" t="s">
        <v>241</v>
      </c>
      <c r="LT5" s="140" t="s">
        <v>241</v>
      </c>
      <c r="LU5" s="140" t="s">
        <v>241</v>
      </c>
      <c r="LV5" s="140" t="s">
        <v>241</v>
      </c>
      <c r="LW5" s="140" t="s">
        <v>241</v>
      </c>
      <c r="LX5" s="140" t="s">
        <v>241</v>
      </c>
      <c r="LY5" s="140" t="s">
        <v>241</v>
      </c>
      <c r="LZ5" s="140" t="s">
        <v>241</v>
      </c>
      <c r="MA5" s="140" t="s">
        <v>241</v>
      </c>
      <c r="MB5" s="140" t="s">
        <v>241</v>
      </c>
      <c r="MC5" s="140" t="s">
        <v>241</v>
      </c>
      <c r="MD5" s="140" t="s">
        <v>241</v>
      </c>
      <c r="ME5" s="140" t="s">
        <v>241</v>
      </c>
      <c r="MF5" s="140" t="s">
        <v>241</v>
      </c>
      <c r="MG5" s="140" t="s">
        <v>241</v>
      </c>
      <c r="MH5" s="140" t="s">
        <v>241</v>
      </c>
      <c r="MI5" s="140" t="s">
        <v>241</v>
      </c>
      <c r="MJ5" s="140" t="s">
        <v>241</v>
      </c>
      <c r="MK5" s="140" t="s">
        <v>241</v>
      </c>
      <c r="ML5" s="140" t="s">
        <v>241</v>
      </c>
      <c r="MM5" s="140" t="s">
        <v>241</v>
      </c>
      <c r="MN5" s="140" t="s">
        <v>241</v>
      </c>
      <c r="MO5" s="140" t="s">
        <v>241</v>
      </c>
      <c r="MP5" s="140" t="s">
        <v>241</v>
      </c>
      <c r="MQ5" s="140" t="s">
        <v>241</v>
      </c>
      <c r="MR5" s="140" t="s">
        <v>241</v>
      </c>
      <c r="MS5" s="140" t="s">
        <v>241</v>
      </c>
      <c r="MT5" s="140" t="s">
        <v>241</v>
      </c>
      <c r="MU5" s="140" t="s">
        <v>241</v>
      </c>
      <c r="MV5" s="140" t="s">
        <v>241</v>
      </c>
      <c r="MW5" s="140" t="s">
        <v>241</v>
      </c>
      <c r="MX5" s="140" t="s">
        <v>241</v>
      </c>
      <c r="MY5" s="140" t="s">
        <v>241</v>
      </c>
      <c r="MZ5" s="140" t="s">
        <v>241</v>
      </c>
      <c r="NA5" s="140" t="s">
        <v>241</v>
      </c>
      <c r="NB5" s="140" t="s">
        <v>241</v>
      </c>
      <c r="NC5" s="140" t="s">
        <v>241</v>
      </c>
      <c r="ND5" s="140" t="s">
        <v>241</v>
      </c>
      <c r="NE5" s="140" t="s">
        <v>241</v>
      </c>
      <c r="NF5" s="140" t="s">
        <v>241</v>
      </c>
      <c r="NG5" s="140" t="s">
        <v>241</v>
      </c>
      <c r="NH5" s="140" t="s">
        <v>241</v>
      </c>
      <c r="NI5" s="140" t="s">
        <v>241</v>
      </c>
      <c r="NJ5" s="140" t="s">
        <v>241</v>
      </c>
      <c r="NK5" s="140" t="s">
        <v>241</v>
      </c>
      <c r="NL5" s="140" t="s">
        <v>241</v>
      </c>
      <c r="NM5" s="140" t="s">
        <v>241</v>
      </c>
      <c r="NN5" s="140" t="s">
        <v>241</v>
      </c>
      <c r="NO5" s="140" t="s">
        <v>241</v>
      </c>
      <c r="NP5" s="140" t="s">
        <v>241</v>
      </c>
      <c r="NQ5" s="140" t="s">
        <v>241</v>
      </c>
      <c r="NR5" s="140" t="s">
        <v>241</v>
      </c>
      <c r="NS5" s="140" t="s">
        <v>241</v>
      </c>
      <c r="NT5" s="140" t="s">
        <v>241</v>
      </c>
      <c r="NU5" s="140" t="s">
        <v>241</v>
      </c>
      <c r="NV5" s="140" t="s">
        <v>241</v>
      </c>
      <c r="NW5" s="140" t="s">
        <v>241</v>
      </c>
      <c r="NX5" s="140" t="s">
        <v>241</v>
      </c>
      <c r="NY5" s="140" t="s">
        <v>241</v>
      </c>
      <c r="NZ5" s="140" t="s">
        <v>241</v>
      </c>
      <c r="OA5" s="140" t="s">
        <v>241</v>
      </c>
      <c r="OB5" s="140" t="s">
        <v>241</v>
      </c>
      <c r="OC5" s="140" t="s">
        <v>241</v>
      </c>
      <c r="OD5" s="140" t="s">
        <v>241</v>
      </c>
      <c r="OE5" s="140" t="s">
        <v>241</v>
      </c>
      <c r="OF5" s="140" t="s">
        <v>241</v>
      </c>
      <c r="OG5" s="140" t="s">
        <v>241</v>
      </c>
      <c r="OH5" s="140" t="s">
        <v>241</v>
      </c>
      <c r="OI5" s="140" t="s">
        <v>241</v>
      </c>
      <c r="OJ5" s="140" t="s">
        <v>241</v>
      </c>
      <c r="OK5" s="140" t="s">
        <v>241</v>
      </c>
      <c r="OL5" s="140" t="s">
        <v>241</v>
      </c>
      <c r="OM5" s="140" t="s">
        <v>241</v>
      </c>
      <c r="ON5" s="140" t="s">
        <v>241</v>
      </c>
      <c r="OO5" s="140" t="s">
        <v>241</v>
      </c>
      <c r="OP5" s="140" t="s">
        <v>241</v>
      </c>
      <c r="OQ5" s="140" t="s">
        <v>241</v>
      </c>
      <c r="OR5" s="140" t="s">
        <v>241</v>
      </c>
      <c r="OS5" s="140" t="s">
        <v>241</v>
      </c>
      <c r="OT5" s="140" t="s">
        <v>241</v>
      </c>
      <c r="OU5" s="140" t="s">
        <v>241</v>
      </c>
      <c r="OV5" s="140" t="s">
        <v>241</v>
      </c>
      <c r="OW5" s="140" t="s">
        <v>241</v>
      </c>
      <c r="OX5" s="140" t="s">
        <v>241</v>
      </c>
      <c r="OY5" s="140" t="s">
        <v>241</v>
      </c>
      <c r="OZ5" s="140" t="s">
        <v>241</v>
      </c>
      <c r="PA5" s="140" t="s">
        <v>241</v>
      </c>
      <c r="PB5" s="140" t="s">
        <v>241</v>
      </c>
      <c r="PC5" s="140" t="s">
        <v>241</v>
      </c>
      <c r="PD5" s="140" t="s">
        <v>241</v>
      </c>
      <c r="PE5" s="140" t="s">
        <v>241</v>
      </c>
      <c r="PF5" s="140" t="s">
        <v>241</v>
      </c>
      <c r="PG5" s="140" t="s">
        <v>241</v>
      </c>
      <c r="PH5" s="140" t="s">
        <v>241</v>
      </c>
      <c r="PI5" s="140" t="s">
        <v>241</v>
      </c>
      <c r="PJ5" s="140" t="s">
        <v>241</v>
      </c>
      <c r="PK5" s="140" t="s">
        <v>241</v>
      </c>
      <c r="PL5" s="140" t="s">
        <v>241</v>
      </c>
      <c r="PM5" s="140" t="s">
        <v>241</v>
      </c>
      <c r="PN5" s="140" t="s">
        <v>241</v>
      </c>
      <c r="PO5" s="140" t="s">
        <v>241</v>
      </c>
      <c r="PP5" s="140" t="s">
        <v>241</v>
      </c>
      <c r="PQ5" s="140" t="s">
        <v>241</v>
      </c>
      <c r="PR5" s="140" t="s">
        <v>241</v>
      </c>
      <c r="PS5" s="140" t="s">
        <v>241</v>
      </c>
      <c r="PT5" s="140" t="s">
        <v>241</v>
      </c>
      <c r="PU5" s="140" t="s">
        <v>241</v>
      </c>
      <c r="PV5" s="140" t="s">
        <v>241</v>
      </c>
      <c r="PW5" s="140" t="s">
        <v>241</v>
      </c>
      <c r="PX5" s="140" t="s">
        <v>241</v>
      </c>
      <c r="PY5" s="140" t="s">
        <v>241</v>
      </c>
      <c r="PZ5" s="140" t="s">
        <v>241</v>
      </c>
      <c r="QA5" s="140" t="s">
        <v>241</v>
      </c>
      <c r="QB5" s="140" t="s">
        <v>241</v>
      </c>
      <c r="QC5" s="140" t="s">
        <v>241</v>
      </c>
      <c r="QD5" s="140" t="s">
        <v>241</v>
      </c>
      <c r="QE5" s="140" t="s">
        <v>241</v>
      </c>
      <c r="QF5" s="140" t="s">
        <v>241</v>
      </c>
      <c r="QG5" s="140" t="s">
        <v>241</v>
      </c>
      <c r="QH5" s="140" t="s">
        <v>241</v>
      </c>
      <c r="QI5" s="140" t="s">
        <v>241</v>
      </c>
      <c r="QJ5" s="140" t="s">
        <v>241</v>
      </c>
      <c r="QK5" s="140" t="s">
        <v>241</v>
      </c>
      <c r="QL5" s="140" t="s">
        <v>241</v>
      </c>
      <c r="QM5" s="140" t="s">
        <v>241</v>
      </c>
      <c r="QN5" s="140" t="s">
        <v>241</v>
      </c>
      <c r="QO5" s="140" t="s">
        <v>241</v>
      </c>
      <c r="QP5" s="140" t="s">
        <v>241</v>
      </c>
      <c r="QQ5" s="140" t="s">
        <v>241</v>
      </c>
      <c r="QR5" s="140" t="s">
        <v>241</v>
      </c>
      <c r="QS5" s="140" t="s">
        <v>241</v>
      </c>
      <c r="QT5" s="140" t="s">
        <v>241</v>
      </c>
      <c r="QU5" s="140" t="s">
        <v>241</v>
      </c>
      <c r="QV5" s="140" t="s">
        <v>241</v>
      </c>
      <c r="QW5" s="140" t="s">
        <v>241</v>
      </c>
      <c r="QX5" s="140" t="s">
        <v>241</v>
      </c>
      <c r="QY5" s="140" t="s">
        <v>241</v>
      </c>
      <c r="QZ5" s="140" t="s">
        <v>241</v>
      </c>
      <c r="RA5" s="140" t="s">
        <v>241</v>
      </c>
      <c r="RB5" s="140" t="s">
        <v>241</v>
      </c>
      <c r="RC5" s="140" t="s">
        <v>241</v>
      </c>
      <c r="RD5" s="140" t="s">
        <v>241</v>
      </c>
      <c r="RE5" s="140" t="s">
        <v>241</v>
      </c>
      <c r="RF5" s="140" t="s">
        <v>241</v>
      </c>
      <c r="RG5" s="140" t="s">
        <v>241</v>
      </c>
      <c r="RH5" s="140" t="s">
        <v>241</v>
      </c>
      <c r="RI5" s="140" t="s">
        <v>241</v>
      </c>
      <c r="RJ5" s="140" t="s">
        <v>241</v>
      </c>
      <c r="RK5" s="140" t="s">
        <v>241</v>
      </c>
      <c r="RL5" s="140" t="s">
        <v>241</v>
      </c>
      <c r="RM5" s="140" t="s">
        <v>241</v>
      </c>
      <c r="RN5" s="140" t="s">
        <v>241</v>
      </c>
      <c r="RO5" s="140" t="s">
        <v>241</v>
      </c>
      <c r="RP5" s="140" t="s">
        <v>241</v>
      </c>
      <c r="RQ5" s="140" t="s">
        <v>241</v>
      </c>
      <c r="RR5" s="140" t="s">
        <v>241</v>
      </c>
      <c r="RS5" s="140" t="s">
        <v>241</v>
      </c>
      <c r="RT5" s="140" t="s">
        <v>241</v>
      </c>
      <c r="RU5" s="140" t="s">
        <v>241</v>
      </c>
      <c r="RV5" s="140" t="s">
        <v>241</v>
      </c>
      <c r="RW5" s="140" t="s">
        <v>241</v>
      </c>
      <c r="RX5" s="140" t="s">
        <v>241</v>
      </c>
      <c r="RY5" s="140" t="s">
        <v>241</v>
      </c>
      <c r="RZ5" s="140" t="s">
        <v>241</v>
      </c>
      <c r="SA5" s="140" t="s">
        <v>241</v>
      </c>
      <c r="SB5" s="140" t="s">
        <v>241</v>
      </c>
      <c r="SC5" s="140" t="s">
        <v>241</v>
      </c>
      <c r="SD5" s="140" t="s">
        <v>241</v>
      </c>
      <c r="SE5" s="140" t="s">
        <v>241</v>
      </c>
      <c r="SF5" s="140" t="s">
        <v>241</v>
      </c>
      <c r="SG5" s="140" t="s">
        <v>241</v>
      </c>
      <c r="SH5" s="140" t="s">
        <v>241</v>
      </c>
      <c r="SI5" s="140" t="s">
        <v>241</v>
      </c>
      <c r="SJ5" s="140" t="s">
        <v>241</v>
      </c>
      <c r="SK5" s="140" t="s">
        <v>241</v>
      </c>
      <c r="SL5" s="140" t="s">
        <v>241</v>
      </c>
      <c r="SM5" s="140" t="s">
        <v>241</v>
      </c>
      <c r="SN5" s="140" t="s">
        <v>241</v>
      </c>
      <c r="SO5" s="140" t="s">
        <v>241</v>
      </c>
      <c r="SP5" s="140" t="s">
        <v>241</v>
      </c>
      <c r="SQ5" s="140" t="s">
        <v>241</v>
      </c>
      <c r="SR5" s="140" t="s">
        <v>241</v>
      </c>
      <c r="SS5" s="140" t="s">
        <v>241</v>
      </c>
    </row>
    <row r="6" spans="1:513">
      <c r="A6" s="140" t="s">
        <v>242</v>
      </c>
      <c r="B6" s="140" t="s">
        <v>240</v>
      </c>
      <c r="C6" s="140">
        <v>42758</v>
      </c>
      <c r="D6" s="140">
        <v>42110</v>
      </c>
      <c r="E6" s="140">
        <v>48897</v>
      </c>
      <c r="F6" s="140">
        <v>49119</v>
      </c>
      <c r="G6" s="140">
        <v>44955</v>
      </c>
      <c r="H6" s="140">
        <v>36581</v>
      </c>
      <c r="I6" s="140">
        <v>34812</v>
      </c>
      <c r="J6" s="140">
        <v>33633</v>
      </c>
      <c r="K6" s="140">
        <v>34624</v>
      </c>
      <c r="L6" s="140">
        <v>45964</v>
      </c>
      <c r="M6" s="140">
        <v>45286</v>
      </c>
      <c r="N6" s="140">
        <v>35089</v>
      </c>
      <c r="O6" s="140">
        <v>33245</v>
      </c>
      <c r="P6" s="140">
        <v>30250</v>
      </c>
      <c r="Q6" s="140">
        <v>43066</v>
      </c>
      <c r="R6" s="140">
        <v>54996</v>
      </c>
      <c r="S6" s="140">
        <v>50451</v>
      </c>
      <c r="T6" s="140">
        <v>46080</v>
      </c>
      <c r="U6" s="140">
        <v>43700</v>
      </c>
      <c r="V6" s="140">
        <v>43958</v>
      </c>
      <c r="W6" s="140">
        <v>32978</v>
      </c>
      <c r="X6" s="140">
        <v>43154</v>
      </c>
      <c r="Y6" s="140">
        <v>35646</v>
      </c>
      <c r="Z6" s="140">
        <v>25444</v>
      </c>
      <c r="AA6" s="140">
        <v>23582</v>
      </c>
      <c r="AB6" s="140">
        <v>16712</v>
      </c>
      <c r="AC6" s="140">
        <v>40572</v>
      </c>
      <c r="AD6" s="140">
        <v>48269</v>
      </c>
      <c r="AE6" s="140">
        <v>40462</v>
      </c>
      <c r="AF6" s="140">
        <v>47374</v>
      </c>
      <c r="AG6" s="140">
        <v>46375</v>
      </c>
      <c r="AH6" s="140">
        <v>40863</v>
      </c>
      <c r="AI6" s="140">
        <v>43338</v>
      </c>
      <c r="AJ6" s="140">
        <v>56643</v>
      </c>
      <c r="AK6" s="140">
        <v>48254</v>
      </c>
      <c r="AL6" s="140">
        <v>50919</v>
      </c>
      <c r="AM6" s="140">
        <v>46237</v>
      </c>
      <c r="AN6" s="140">
        <v>33916</v>
      </c>
      <c r="AO6" s="140">
        <v>53488</v>
      </c>
      <c r="AP6" s="140">
        <v>52057</v>
      </c>
      <c r="AQ6" s="140">
        <v>42068</v>
      </c>
      <c r="AR6" s="140">
        <v>43610</v>
      </c>
      <c r="AS6" s="140">
        <v>35233</v>
      </c>
      <c r="AT6" s="140">
        <v>32983</v>
      </c>
      <c r="AU6" s="140">
        <v>42134</v>
      </c>
      <c r="AV6" s="140">
        <v>44989</v>
      </c>
      <c r="AW6" s="140">
        <v>36280</v>
      </c>
      <c r="AX6" s="140">
        <v>36183</v>
      </c>
      <c r="AY6" s="140">
        <v>47753</v>
      </c>
      <c r="AZ6" s="140">
        <v>40897</v>
      </c>
      <c r="BA6" s="140">
        <v>56322</v>
      </c>
      <c r="BB6" s="140">
        <v>55952</v>
      </c>
      <c r="BC6" s="140">
        <v>51138</v>
      </c>
      <c r="BD6" s="140">
        <v>44988</v>
      </c>
      <c r="BE6" s="140">
        <v>43622</v>
      </c>
      <c r="BF6" s="140">
        <v>45140</v>
      </c>
      <c r="BG6" s="140">
        <v>45657</v>
      </c>
      <c r="BH6" s="140">
        <v>52074</v>
      </c>
      <c r="BI6" s="140">
        <v>47161</v>
      </c>
      <c r="BJ6" s="140">
        <v>38757</v>
      </c>
      <c r="BK6" s="140">
        <v>39849</v>
      </c>
      <c r="BL6" s="140">
        <v>36360</v>
      </c>
      <c r="BM6" s="140">
        <v>52829</v>
      </c>
      <c r="BN6" s="140">
        <v>54962</v>
      </c>
      <c r="BO6" s="140">
        <v>46924</v>
      </c>
      <c r="BP6" s="140">
        <v>48282</v>
      </c>
      <c r="BQ6" s="140">
        <v>40567</v>
      </c>
      <c r="BR6" s="140">
        <v>44028</v>
      </c>
      <c r="BS6" s="140">
        <v>40997</v>
      </c>
      <c r="BT6" s="140">
        <v>46924</v>
      </c>
      <c r="BU6" s="140">
        <v>50057</v>
      </c>
      <c r="BV6" s="140">
        <v>38907</v>
      </c>
      <c r="BW6" s="140">
        <v>39861</v>
      </c>
      <c r="BX6" s="140">
        <v>34454</v>
      </c>
      <c r="BY6" s="140">
        <v>49028</v>
      </c>
      <c r="BZ6" s="140">
        <v>55110</v>
      </c>
      <c r="CA6" s="140">
        <v>52432</v>
      </c>
      <c r="CB6" s="140">
        <v>52764</v>
      </c>
      <c r="CC6" s="140">
        <v>46357</v>
      </c>
      <c r="CD6" s="140">
        <v>52646</v>
      </c>
      <c r="CE6" s="140">
        <v>41387</v>
      </c>
      <c r="CF6" s="140">
        <v>50621</v>
      </c>
      <c r="CG6" s="140">
        <v>49153</v>
      </c>
      <c r="CH6" s="140">
        <v>42796</v>
      </c>
      <c r="CI6" s="140">
        <v>43999</v>
      </c>
      <c r="CJ6" s="140">
        <v>39229</v>
      </c>
      <c r="CK6" s="140">
        <v>53914</v>
      </c>
      <c r="CL6" s="140">
        <v>50277</v>
      </c>
      <c r="CM6" s="140">
        <v>50101</v>
      </c>
      <c r="CN6" s="140">
        <v>54309</v>
      </c>
      <c r="CO6" s="140">
        <v>47050</v>
      </c>
      <c r="CP6" s="140">
        <v>54028</v>
      </c>
      <c r="CQ6" s="140">
        <v>48699</v>
      </c>
      <c r="CR6" s="140">
        <v>51930</v>
      </c>
      <c r="CS6" s="140">
        <v>44190</v>
      </c>
      <c r="CT6" s="140">
        <v>38943</v>
      </c>
      <c r="CU6" s="140">
        <v>49345</v>
      </c>
      <c r="CV6" s="140">
        <v>43522</v>
      </c>
      <c r="CW6" s="140">
        <v>53677</v>
      </c>
      <c r="CX6" s="140">
        <v>69045</v>
      </c>
      <c r="CY6" s="140">
        <v>62653</v>
      </c>
      <c r="CZ6" s="140">
        <v>68507</v>
      </c>
      <c r="DA6" s="140">
        <v>63377</v>
      </c>
      <c r="DB6" s="140">
        <v>62257</v>
      </c>
      <c r="DC6" s="140">
        <v>68927</v>
      </c>
      <c r="DD6" s="140">
        <v>66251</v>
      </c>
      <c r="DE6" s="140">
        <v>65594</v>
      </c>
      <c r="DF6" s="140">
        <v>65125</v>
      </c>
      <c r="DG6" s="140">
        <v>60796</v>
      </c>
      <c r="DH6" s="140">
        <v>58932</v>
      </c>
      <c r="DI6" s="140">
        <v>68234</v>
      </c>
      <c r="DJ6" s="140">
        <v>73388</v>
      </c>
      <c r="DK6" s="140">
        <v>73009</v>
      </c>
      <c r="DL6" s="140">
        <v>67194</v>
      </c>
      <c r="DM6" s="140">
        <v>61490</v>
      </c>
      <c r="DN6" s="140">
        <v>59111</v>
      </c>
      <c r="DO6" s="140">
        <v>63276</v>
      </c>
      <c r="DP6" s="140">
        <v>54454</v>
      </c>
      <c r="DQ6" s="140">
        <v>47940</v>
      </c>
      <c r="DR6" s="140">
        <v>43878</v>
      </c>
      <c r="DS6" s="140">
        <v>35999</v>
      </c>
      <c r="DT6" s="140">
        <v>40620</v>
      </c>
      <c r="DU6" s="140">
        <v>71773</v>
      </c>
      <c r="DV6" s="140">
        <v>69056</v>
      </c>
      <c r="DW6" s="140">
        <v>68036</v>
      </c>
      <c r="DX6" s="140">
        <v>65192</v>
      </c>
      <c r="DY6" s="140">
        <v>62223</v>
      </c>
      <c r="DZ6" s="168">
        <v>68671</v>
      </c>
      <c r="EA6" s="140">
        <v>65489</v>
      </c>
      <c r="EB6" s="140">
        <v>72060</v>
      </c>
      <c r="EC6" s="140">
        <v>68647</v>
      </c>
      <c r="ED6" s="140">
        <v>69704</v>
      </c>
      <c r="EE6" s="140">
        <v>55939</v>
      </c>
      <c r="EF6" s="140">
        <v>61250</v>
      </c>
      <c r="EG6" s="140">
        <v>79918</v>
      </c>
      <c r="EH6" s="140">
        <v>74292</v>
      </c>
      <c r="EI6" s="140">
        <v>72247</v>
      </c>
      <c r="EJ6" s="140">
        <v>77096</v>
      </c>
      <c r="EK6" s="140">
        <v>72733</v>
      </c>
      <c r="EL6" s="140">
        <v>73020</v>
      </c>
      <c r="EM6" s="140">
        <v>71973</v>
      </c>
      <c r="EN6" s="140">
        <v>69316</v>
      </c>
      <c r="EO6" s="140">
        <v>66556</v>
      </c>
      <c r="EP6" s="140">
        <v>58234</v>
      </c>
      <c r="EQ6" s="140">
        <v>43250</v>
      </c>
      <c r="ER6" s="140">
        <v>66763</v>
      </c>
      <c r="ES6" s="140">
        <v>67581</v>
      </c>
      <c r="ET6" s="140">
        <v>67106</v>
      </c>
      <c r="EU6" s="140">
        <v>72523</v>
      </c>
      <c r="EV6" s="140">
        <v>66370</v>
      </c>
      <c r="EW6" s="140">
        <v>56053</v>
      </c>
      <c r="EX6" s="140">
        <v>58784</v>
      </c>
      <c r="EY6" s="140">
        <v>60792</v>
      </c>
      <c r="EZ6" s="140">
        <v>65011</v>
      </c>
      <c r="FA6" s="140">
        <v>62148</v>
      </c>
      <c r="FB6" s="140">
        <v>49572</v>
      </c>
      <c r="FC6" s="140">
        <v>40985</v>
      </c>
      <c r="FD6" s="140">
        <v>50135</v>
      </c>
      <c r="FE6" s="140">
        <v>49068</v>
      </c>
      <c r="FF6" s="140">
        <v>51066</v>
      </c>
      <c r="FG6" s="140">
        <v>81676</v>
      </c>
      <c r="FH6" s="140">
        <v>66445</v>
      </c>
      <c r="FI6" s="140">
        <v>60531</v>
      </c>
      <c r="FJ6" s="140">
        <v>71799</v>
      </c>
      <c r="FK6" s="140">
        <v>68095</v>
      </c>
      <c r="FL6" s="140">
        <v>65260</v>
      </c>
      <c r="FM6" s="140">
        <v>65879</v>
      </c>
      <c r="FN6" s="140">
        <v>50581</v>
      </c>
      <c r="FO6" s="140">
        <v>45587</v>
      </c>
      <c r="FP6" s="140">
        <v>46186</v>
      </c>
      <c r="FQ6" s="140">
        <v>54965</v>
      </c>
      <c r="FR6" s="140">
        <v>55438</v>
      </c>
      <c r="FS6" s="140">
        <v>54990</v>
      </c>
      <c r="FT6" s="140">
        <v>67776</v>
      </c>
      <c r="FU6" s="140">
        <v>51574</v>
      </c>
      <c r="FV6" s="140">
        <v>68831</v>
      </c>
      <c r="FW6" s="140">
        <v>72901</v>
      </c>
      <c r="FX6" s="140">
        <v>74896</v>
      </c>
      <c r="FY6" s="140">
        <v>60760</v>
      </c>
      <c r="FZ6" s="140">
        <v>42305</v>
      </c>
      <c r="GA6" s="140">
        <v>51847</v>
      </c>
      <c r="GB6" s="140">
        <v>34227</v>
      </c>
      <c r="GC6" s="140">
        <v>65389</v>
      </c>
      <c r="GD6" s="140">
        <v>69646</v>
      </c>
      <c r="GE6" s="140">
        <v>80073</v>
      </c>
      <c r="GF6" s="140">
        <v>67518</v>
      </c>
      <c r="GG6" s="140">
        <v>51842</v>
      </c>
      <c r="GH6" s="140">
        <v>74613</v>
      </c>
      <c r="GI6" s="140">
        <v>65994</v>
      </c>
      <c r="GJ6" s="140">
        <v>49229</v>
      </c>
      <c r="GK6" s="140">
        <v>68032</v>
      </c>
      <c r="GL6" s="140">
        <v>53405</v>
      </c>
      <c r="GM6" s="140">
        <v>63304</v>
      </c>
      <c r="GN6" s="140">
        <v>56386</v>
      </c>
      <c r="GO6" s="140">
        <v>69246</v>
      </c>
      <c r="GP6" s="140">
        <v>66206</v>
      </c>
      <c r="GQ6" s="140">
        <v>61845</v>
      </c>
      <c r="GR6" s="140">
        <v>63841</v>
      </c>
      <c r="GS6" s="140">
        <v>61756</v>
      </c>
      <c r="GT6" s="140">
        <v>61396</v>
      </c>
      <c r="GU6" s="140">
        <v>65429</v>
      </c>
      <c r="GV6" s="140">
        <v>61662</v>
      </c>
      <c r="GW6" s="140">
        <v>54705</v>
      </c>
      <c r="GX6" s="140">
        <v>50964</v>
      </c>
      <c r="GY6" s="140">
        <v>46317</v>
      </c>
      <c r="GZ6" s="140">
        <v>49755</v>
      </c>
      <c r="HA6" s="140">
        <v>63912</v>
      </c>
      <c r="HB6" s="140">
        <v>60420</v>
      </c>
      <c r="HC6" s="140">
        <v>58172</v>
      </c>
      <c r="HD6" s="140">
        <v>59856</v>
      </c>
      <c r="HE6" s="140">
        <v>54656</v>
      </c>
      <c r="HF6" s="140">
        <v>56756</v>
      </c>
      <c r="HG6" s="140">
        <v>53401</v>
      </c>
      <c r="HH6" s="140">
        <v>57889</v>
      </c>
      <c r="HI6" s="140">
        <v>51155</v>
      </c>
      <c r="HJ6" s="140">
        <v>43113</v>
      </c>
      <c r="HK6" s="140">
        <v>51392</v>
      </c>
      <c r="HL6" s="140">
        <v>50785</v>
      </c>
      <c r="HM6" s="140">
        <v>74242</v>
      </c>
      <c r="HN6" s="140">
        <v>82783</v>
      </c>
      <c r="HO6" s="140">
        <v>70548</v>
      </c>
      <c r="HP6" s="140">
        <v>76855</v>
      </c>
      <c r="HQ6" s="140">
        <v>71053</v>
      </c>
      <c r="HR6" s="140">
        <v>81127</v>
      </c>
      <c r="HS6" s="140">
        <v>69444</v>
      </c>
      <c r="HT6" s="140">
        <v>82840</v>
      </c>
      <c r="HU6" s="140">
        <v>71795</v>
      </c>
      <c r="HV6" s="140">
        <v>69153</v>
      </c>
      <c r="HW6" s="140">
        <v>51680</v>
      </c>
      <c r="HX6" s="140">
        <v>57491</v>
      </c>
      <c r="HY6" s="140">
        <v>66599</v>
      </c>
      <c r="HZ6" s="140">
        <v>65894</v>
      </c>
      <c r="IA6" s="140">
        <v>71860</v>
      </c>
      <c r="IB6" s="140">
        <v>61172</v>
      </c>
      <c r="IC6" s="140">
        <v>57915</v>
      </c>
      <c r="ID6" s="140">
        <v>62349</v>
      </c>
      <c r="IE6" s="140">
        <v>55192</v>
      </c>
      <c r="IF6" s="140">
        <v>57061</v>
      </c>
      <c r="IG6" s="140">
        <v>57397</v>
      </c>
      <c r="IH6" s="140">
        <v>54948</v>
      </c>
      <c r="II6" s="140">
        <v>60326</v>
      </c>
      <c r="IJ6" s="140">
        <v>62167</v>
      </c>
      <c r="IK6" s="140">
        <v>65933</v>
      </c>
      <c r="IL6" s="140">
        <v>62763</v>
      </c>
      <c r="IM6" s="140">
        <v>66751</v>
      </c>
      <c r="IN6" s="140">
        <v>63607</v>
      </c>
      <c r="IO6" s="140">
        <v>63165</v>
      </c>
      <c r="IP6" s="168">
        <v>53092</v>
      </c>
      <c r="IQ6" s="140" t="s">
        <v>241</v>
      </c>
      <c r="IR6" s="140" t="s">
        <v>241</v>
      </c>
      <c r="IS6" s="140" t="s">
        <v>241</v>
      </c>
      <c r="IT6" s="140" t="s">
        <v>241</v>
      </c>
      <c r="IU6" s="140" t="s">
        <v>241</v>
      </c>
      <c r="IV6" s="140" t="s">
        <v>241</v>
      </c>
      <c r="IW6" s="140" t="s">
        <v>241</v>
      </c>
      <c r="IX6" s="140" t="s">
        <v>241</v>
      </c>
      <c r="IY6" s="140" t="s">
        <v>241</v>
      </c>
      <c r="IZ6" s="140" t="s">
        <v>241</v>
      </c>
      <c r="JA6" s="140" t="s">
        <v>241</v>
      </c>
      <c r="JB6" s="140" t="s">
        <v>241</v>
      </c>
      <c r="JC6" s="140" t="s">
        <v>241</v>
      </c>
      <c r="JD6" s="140" t="s">
        <v>241</v>
      </c>
      <c r="JE6" s="140" t="s">
        <v>241</v>
      </c>
      <c r="JF6" s="140" t="s">
        <v>241</v>
      </c>
      <c r="JG6" s="140" t="s">
        <v>241</v>
      </c>
      <c r="JH6" s="140" t="s">
        <v>241</v>
      </c>
      <c r="JI6" s="140" t="s">
        <v>241</v>
      </c>
      <c r="JJ6" s="140" t="s">
        <v>241</v>
      </c>
      <c r="JK6" s="140" t="s">
        <v>241</v>
      </c>
      <c r="JL6" s="140" t="s">
        <v>241</v>
      </c>
      <c r="JM6" s="140" t="s">
        <v>241</v>
      </c>
      <c r="JN6" s="140" t="s">
        <v>241</v>
      </c>
      <c r="JO6" s="140" t="s">
        <v>241</v>
      </c>
      <c r="JP6" s="140" t="s">
        <v>241</v>
      </c>
      <c r="JQ6" s="140" t="s">
        <v>241</v>
      </c>
      <c r="JR6" s="140" t="s">
        <v>241</v>
      </c>
      <c r="JS6" s="140" t="s">
        <v>241</v>
      </c>
      <c r="JT6" s="140" t="s">
        <v>241</v>
      </c>
      <c r="JU6" s="140" t="s">
        <v>241</v>
      </c>
      <c r="JV6" s="140" t="s">
        <v>241</v>
      </c>
      <c r="JW6" s="140" t="s">
        <v>241</v>
      </c>
      <c r="JX6" s="140" t="s">
        <v>241</v>
      </c>
      <c r="JY6" s="140" t="s">
        <v>241</v>
      </c>
      <c r="JZ6" s="140" t="s">
        <v>241</v>
      </c>
      <c r="KA6" s="140" t="s">
        <v>241</v>
      </c>
      <c r="KB6" s="140" t="s">
        <v>241</v>
      </c>
      <c r="KC6" s="140" t="s">
        <v>241</v>
      </c>
      <c r="KD6" s="140" t="s">
        <v>241</v>
      </c>
      <c r="KE6" s="140" t="s">
        <v>241</v>
      </c>
      <c r="KF6" s="140" t="s">
        <v>241</v>
      </c>
      <c r="KG6" s="140" t="s">
        <v>241</v>
      </c>
      <c r="KH6" s="140" t="s">
        <v>241</v>
      </c>
      <c r="KI6" s="140" t="s">
        <v>241</v>
      </c>
      <c r="KJ6" s="140" t="s">
        <v>241</v>
      </c>
      <c r="KK6" s="140" t="s">
        <v>241</v>
      </c>
      <c r="KL6" s="140" t="s">
        <v>241</v>
      </c>
      <c r="KM6" s="140" t="s">
        <v>241</v>
      </c>
      <c r="KN6" s="140" t="s">
        <v>241</v>
      </c>
      <c r="KO6" s="140" t="s">
        <v>241</v>
      </c>
      <c r="KP6" s="140" t="s">
        <v>241</v>
      </c>
      <c r="KQ6" s="140" t="s">
        <v>241</v>
      </c>
      <c r="KR6" s="140" t="s">
        <v>241</v>
      </c>
      <c r="KS6" s="140" t="s">
        <v>241</v>
      </c>
      <c r="KT6" s="140" t="s">
        <v>241</v>
      </c>
      <c r="KU6" s="140" t="s">
        <v>241</v>
      </c>
      <c r="KV6" s="140" t="s">
        <v>241</v>
      </c>
      <c r="KW6" s="140" t="s">
        <v>241</v>
      </c>
      <c r="KX6" s="140" t="s">
        <v>241</v>
      </c>
      <c r="KY6" s="140" t="s">
        <v>241</v>
      </c>
      <c r="KZ6" s="140" t="s">
        <v>241</v>
      </c>
      <c r="LA6" s="140" t="s">
        <v>241</v>
      </c>
      <c r="LB6" s="140" t="s">
        <v>241</v>
      </c>
      <c r="LC6" s="140" t="s">
        <v>241</v>
      </c>
      <c r="LD6" s="140" t="s">
        <v>241</v>
      </c>
      <c r="LE6" s="140" t="s">
        <v>241</v>
      </c>
      <c r="LF6" s="140" t="s">
        <v>241</v>
      </c>
      <c r="LG6" s="140" t="s">
        <v>241</v>
      </c>
      <c r="LH6" s="140" t="s">
        <v>241</v>
      </c>
      <c r="LI6" s="140" t="s">
        <v>241</v>
      </c>
      <c r="LJ6" s="140" t="s">
        <v>241</v>
      </c>
      <c r="LK6" s="140" t="s">
        <v>241</v>
      </c>
      <c r="LL6" s="140" t="s">
        <v>241</v>
      </c>
      <c r="LM6" s="140" t="s">
        <v>241</v>
      </c>
      <c r="LN6" s="140" t="s">
        <v>241</v>
      </c>
      <c r="LO6" s="140" t="s">
        <v>241</v>
      </c>
      <c r="LP6" s="140" t="s">
        <v>241</v>
      </c>
      <c r="LQ6" s="140" t="s">
        <v>241</v>
      </c>
      <c r="LR6" s="140" t="s">
        <v>241</v>
      </c>
      <c r="LS6" s="140" t="s">
        <v>241</v>
      </c>
      <c r="LT6" s="140" t="s">
        <v>241</v>
      </c>
      <c r="LU6" s="140" t="s">
        <v>241</v>
      </c>
      <c r="LV6" s="140" t="s">
        <v>241</v>
      </c>
      <c r="LW6" s="140" t="s">
        <v>241</v>
      </c>
      <c r="LX6" s="140" t="s">
        <v>241</v>
      </c>
      <c r="LY6" s="140" t="s">
        <v>241</v>
      </c>
      <c r="LZ6" s="140" t="s">
        <v>241</v>
      </c>
      <c r="MA6" s="140" t="s">
        <v>241</v>
      </c>
      <c r="MB6" s="140" t="s">
        <v>241</v>
      </c>
      <c r="MC6" s="140" t="s">
        <v>241</v>
      </c>
      <c r="MD6" s="140" t="s">
        <v>241</v>
      </c>
      <c r="ME6" s="140" t="s">
        <v>241</v>
      </c>
      <c r="MF6" s="140" t="s">
        <v>241</v>
      </c>
      <c r="MG6" s="140" t="s">
        <v>241</v>
      </c>
      <c r="MH6" s="140" t="s">
        <v>241</v>
      </c>
      <c r="MI6" s="140" t="s">
        <v>241</v>
      </c>
      <c r="MJ6" s="140" t="s">
        <v>241</v>
      </c>
      <c r="MK6" s="140" t="s">
        <v>241</v>
      </c>
      <c r="ML6" s="140" t="s">
        <v>241</v>
      </c>
      <c r="MM6" s="140" t="s">
        <v>241</v>
      </c>
      <c r="MN6" s="140" t="s">
        <v>241</v>
      </c>
      <c r="MO6" s="140" t="s">
        <v>241</v>
      </c>
      <c r="MP6" s="140" t="s">
        <v>241</v>
      </c>
      <c r="MQ6" s="140" t="s">
        <v>241</v>
      </c>
      <c r="MR6" s="140" t="s">
        <v>241</v>
      </c>
      <c r="MS6" s="140" t="s">
        <v>241</v>
      </c>
      <c r="MT6" s="140" t="s">
        <v>241</v>
      </c>
      <c r="MU6" s="140" t="s">
        <v>241</v>
      </c>
      <c r="MV6" s="140" t="s">
        <v>241</v>
      </c>
      <c r="MW6" s="140" t="s">
        <v>241</v>
      </c>
      <c r="MX6" s="140" t="s">
        <v>241</v>
      </c>
      <c r="MY6" s="140" t="s">
        <v>241</v>
      </c>
      <c r="MZ6" s="140" t="s">
        <v>241</v>
      </c>
      <c r="NA6" s="140" t="s">
        <v>241</v>
      </c>
      <c r="NB6" s="140" t="s">
        <v>241</v>
      </c>
      <c r="NC6" s="140" t="s">
        <v>241</v>
      </c>
      <c r="ND6" s="140" t="s">
        <v>241</v>
      </c>
      <c r="NE6" s="140" t="s">
        <v>241</v>
      </c>
      <c r="NF6" s="140" t="s">
        <v>241</v>
      </c>
      <c r="NG6" s="140" t="s">
        <v>241</v>
      </c>
      <c r="NH6" s="140" t="s">
        <v>241</v>
      </c>
      <c r="NI6" s="140" t="s">
        <v>241</v>
      </c>
      <c r="NJ6" s="140" t="s">
        <v>241</v>
      </c>
      <c r="NK6" s="140" t="s">
        <v>241</v>
      </c>
      <c r="NL6" s="140" t="s">
        <v>241</v>
      </c>
      <c r="NM6" s="140" t="s">
        <v>241</v>
      </c>
      <c r="NN6" s="140" t="s">
        <v>241</v>
      </c>
      <c r="NO6" s="140" t="s">
        <v>241</v>
      </c>
      <c r="NP6" s="140" t="s">
        <v>241</v>
      </c>
      <c r="NQ6" s="140" t="s">
        <v>241</v>
      </c>
      <c r="NR6" s="140" t="s">
        <v>241</v>
      </c>
      <c r="NS6" s="140" t="s">
        <v>241</v>
      </c>
      <c r="NT6" s="140" t="s">
        <v>241</v>
      </c>
      <c r="NU6" s="140" t="s">
        <v>241</v>
      </c>
      <c r="NV6" s="140" t="s">
        <v>241</v>
      </c>
      <c r="NW6" s="140" t="s">
        <v>241</v>
      </c>
      <c r="NX6" s="140" t="s">
        <v>241</v>
      </c>
      <c r="NY6" s="140" t="s">
        <v>241</v>
      </c>
      <c r="NZ6" s="140" t="s">
        <v>241</v>
      </c>
      <c r="OA6" s="140" t="s">
        <v>241</v>
      </c>
      <c r="OB6" s="140" t="s">
        <v>241</v>
      </c>
      <c r="OC6" s="140" t="s">
        <v>241</v>
      </c>
      <c r="OD6" s="140" t="s">
        <v>241</v>
      </c>
      <c r="OE6" s="140" t="s">
        <v>241</v>
      </c>
      <c r="OF6" s="140" t="s">
        <v>241</v>
      </c>
      <c r="OG6" s="140" t="s">
        <v>241</v>
      </c>
      <c r="OH6" s="140" t="s">
        <v>241</v>
      </c>
      <c r="OI6" s="140" t="s">
        <v>241</v>
      </c>
      <c r="OJ6" s="140" t="s">
        <v>241</v>
      </c>
      <c r="OK6" s="140" t="s">
        <v>241</v>
      </c>
      <c r="OL6" s="140" t="s">
        <v>241</v>
      </c>
      <c r="OM6" s="140" t="s">
        <v>241</v>
      </c>
      <c r="ON6" s="140" t="s">
        <v>241</v>
      </c>
      <c r="OO6" s="140" t="s">
        <v>241</v>
      </c>
      <c r="OP6" s="140" t="s">
        <v>241</v>
      </c>
      <c r="OQ6" s="140" t="s">
        <v>241</v>
      </c>
      <c r="OR6" s="140" t="s">
        <v>241</v>
      </c>
      <c r="OS6" s="140" t="s">
        <v>241</v>
      </c>
      <c r="OT6" s="140" t="s">
        <v>241</v>
      </c>
      <c r="OU6" s="140" t="s">
        <v>241</v>
      </c>
      <c r="OV6" s="140" t="s">
        <v>241</v>
      </c>
      <c r="OW6" s="140" t="s">
        <v>241</v>
      </c>
      <c r="OX6" s="140" t="s">
        <v>241</v>
      </c>
      <c r="OY6" s="140" t="s">
        <v>241</v>
      </c>
      <c r="OZ6" s="140" t="s">
        <v>241</v>
      </c>
      <c r="PA6" s="140" t="s">
        <v>241</v>
      </c>
      <c r="PB6" s="140" t="s">
        <v>241</v>
      </c>
      <c r="PC6" s="140" t="s">
        <v>241</v>
      </c>
      <c r="PD6" s="140" t="s">
        <v>241</v>
      </c>
      <c r="PE6" s="140" t="s">
        <v>241</v>
      </c>
      <c r="PF6" s="140" t="s">
        <v>241</v>
      </c>
      <c r="PG6" s="140" t="s">
        <v>241</v>
      </c>
      <c r="PH6" s="140" t="s">
        <v>241</v>
      </c>
      <c r="PI6" s="140" t="s">
        <v>241</v>
      </c>
      <c r="PJ6" s="140" t="s">
        <v>241</v>
      </c>
      <c r="PK6" s="140" t="s">
        <v>241</v>
      </c>
      <c r="PL6" s="140" t="s">
        <v>241</v>
      </c>
      <c r="PM6" s="140" t="s">
        <v>241</v>
      </c>
      <c r="PN6" s="140" t="s">
        <v>241</v>
      </c>
      <c r="PO6" s="140" t="s">
        <v>241</v>
      </c>
      <c r="PP6" s="140" t="s">
        <v>241</v>
      </c>
      <c r="PQ6" s="140" t="s">
        <v>241</v>
      </c>
      <c r="PR6" s="140" t="s">
        <v>241</v>
      </c>
      <c r="PS6" s="140" t="s">
        <v>241</v>
      </c>
      <c r="PT6" s="140" t="s">
        <v>241</v>
      </c>
      <c r="PU6" s="140" t="s">
        <v>241</v>
      </c>
      <c r="PV6" s="140" t="s">
        <v>241</v>
      </c>
      <c r="PW6" s="140" t="s">
        <v>241</v>
      </c>
      <c r="PX6" s="140" t="s">
        <v>241</v>
      </c>
      <c r="PY6" s="140" t="s">
        <v>241</v>
      </c>
      <c r="PZ6" s="140" t="s">
        <v>241</v>
      </c>
      <c r="QA6" s="140" t="s">
        <v>241</v>
      </c>
      <c r="QB6" s="140" t="s">
        <v>241</v>
      </c>
      <c r="QC6" s="140" t="s">
        <v>241</v>
      </c>
      <c r="QD6" s="140" t="s">
        <v>241</v>
      </c>
      <c r="QE6" s="140" t="s">
        <v>241</v>
      </c>
      <c r="QF6" s="140" t="s">
        <v>241</v>
      </c>
      <c r="QG6" s="140" t="s">
        <v>241</v>
      </c>
      <c r="QH6" s="140" t="s">
        <v>241</v>
      </c>
      <c r="QI6" s="140" t="s">
        <v>241</v>
      </c>
      <c r="QJ6" s="140" t="s">
        <v>241</v>
      </c>
      <c r="QK6" s="140" t="s">
        <v>241</v>
      </c>
      <c r="QL6" s="140" t="s">
        <v>241</v>
      </c>
      <c r="QM6" s="140" t="s">
        <v>241</v>
      </c>
      <c r="QN6" s="140" t="s">
        <v>241</v>
      </c>
      <c r="QO6" s="140" t="s">
        <v>241</v>
      </c>
      <c r="QP6" s="140" t="s">
        <v>241</v>
      </c>
      <c r="QQ6" s="140" t="s">
        <v>241</v>
      </c>
      <c r="QR6" s="140" t="s">
        <v>241</v>
      </c>
      <c r="QS6" s="140" t="s">
        <v>241</v>
      </c>
      <c r="QT6" s="140" t="s">
        <v>241</v>
      </c>
      <c r="QU6" s="140" t="s">
        <v>241</v>
      </c>
      <c r="QV6" s="140" t="s">
        <v>241</v>
      </c>
      <c r="QW6" s="140" t="s">
        <v>241</v>
      </c>
      <c r="QX6" s="140" t="s">
        <v>241</v>
      </c>
      <c r="QY6" s="140" t="s">
        <v>241</v>
      </c>
      <c r="QZ6" s="140" t="s">
        <v>241</v>
      </c>
      <c r="RA6" s="140" t="s">
        <v>241</v>
      </c>
      <c r="RB6" s="140" t="s">
        <v>241</v>
      </c>
      <c r="RC6" s="140" t="s">
        <v>241</v>
      </c>
      <c r="RD6" s="140" t="s">
        <v>241</v>
      </c>
      <c r="RE6" s="140" t="s">
        <v>241</v>
      </c>
      <c r="RF6" s="140" t="s">
        <v>241</v>
      </c>
      <c r="RG6" s="140" t="s">
        <v>241</v>
      </c>
      <c r="RH6" s="140" t="s">
        <v>241</v>
      </c>
      <c r="RI6" s="140" t="s">
        <v>241</v>
      </c>
      <c r="RJ6" s="140" t="s">
        <v>241</v>
      </c>
      <c r="RK6" s="140" t="s">
        <v>241</v>
      </c>
      <c r="RL6" s="140" t="s">
        <v>241</v>
      </c>
      <c r="RM6" s="140" t="s">
        <v>241</v>
      </c>
      <c r="RN6" s="140" t="s">
        <v>241</v>
      </c>
      <c r="RO6" s="140" t="s">
        <v>241</v>
      </c>
      <c r="RP6" s="140" t="s">
        <v>241</v>
      </c>
      <c r="RQ6" s="140" t="s">
        <v>241</v>
      </c>
      <c r="RR6" s="140" t="s">
        <v>241</v>
      </c>
      <c r="RS6" s="140" t="s">
        <v>241</v>
      </c>
      <c r="RT6" s="140" t="s">
        <v>241</v>
      </c>
      <c r="RU6" s="140" t="s">
        <v>241</v>
      </c>
      <c r="RV6" s="140" t="s">
        <v>241</v>
      </c>
      <c r="RW6" s="140" t="s">
        <v>241</v>
      </c>
      <c r="RX6" s="140" t="s">
        <v>241</v>
      </c>
      <c r="RY6" s="140" t="s">
        <v>241</v>
      </c>
      <c r="RZ6" s="140" t="s">
        <v>241</v>
      </c>
      <c r="SA6" s="140" t="s">
        <v>241</v>
      </c>
      <c r="SB6" s="140" t="s">
        <v>241</v>
      </c>
      <c r="SC6" s="140" t="s">
        <v>241</v>
      </c>
      <c r="SD6" s="140" t="s">
        <v>241</v>
      </c>
      <c r="SE6" s="140" t="s">
        <v>241</v>
      </c>
      <c r="SF6" s="140" t="s">
        <v>241</v>
      </c>
      <c r="SG6" s="140" t="s">
        <v>241</v>
      </c>
      <c r="SH6" s="140" t="s">
        <v>241</v>
      </c>
      <c r="SI6" s="140" t="s">
        <v>241</v>
      </c>
      <c r="SJ6" s="140" t="s">
        <v>241</v>
      </c>
      <c r="SK6" s="140" t="s">
        <v>241</v>
      </c>
      <c r="SL6" s="140" t="s">
        <v>241</v>
      </c>
      <c r="SM6" s="140" t="s">
        <v>241</v>
      </c>
      <c r="SN6" s="140" t="s">
        <v>241</v>
      </c>
      <c r="SO6" s="140" t="s">
        <v>241</v>
      </c>
      <c r="SP6" s="140" t="s">
        <v>241</v>
      </c>
      <c r="SQ6" s="140" t="s">
        <v>241</v>
      </c>
      <c r="SR6" s="140" t="s">
        <v>241</v>
      </c>
      <c r="SS6" s="140" t="s">
        <v>241</v>
      </c>
    </row>
    <row r="8" spans="1:513">
      <c r="B8" s="140">
        <f>AVERAGE(DX5:EI5)</f>
        <v>85578</v>
      </c>
      <c r="C8" s="165"/>
    </row>
    <row r="9" spans="1:513">
      <c r="A9" s="155" t="s">
        <v>229</v>
      </c>
      <c r="B9" s="140">
        <f>AVERAGE(DX6:EI6)</f>
        <v>67969.333333333328</v>
      </c>
    </row>
    <row r="10" spans="1:513">
      <c r="B10" s="140">
        <f>AVERAGE(DL5:DW5)</f>
        <v>72213.583333333328</v>
      </c>
      <c r="C10" s="140">
        <f>B10/B8</f>
        <v>0.84383350082186226</v>
      </c>
    </row>
    <row r="11" spans="1:513">
      <c r="C11" s="165">
        <v>26146</v>
      </c>
      <c r="D11" s="165">
        <v>26177</v>
      </c>
      <c r="E11" s="165">
        <v>26207</v>
      </c>
      <c r="F11" s="165">
        <v>26238</v>
      </c>
      <c r="G11" s="165">
        <v>26268</v>
      </c>
      <c r="H11" s="165">
        <v>26299</v>
      </c>
      <c r="I11" s="165">
        <v>26330</v>
      </c>
      <c r="J11" s="165">
        <v>26359</v>
      </c>
      <c r="K11" s="165">
        <v>26390</v>
      </c>
      <c r="L11" s="165">
        <v>26420</v>
      </c>
      <c r="M11" s="165">
        <v>26451</v>
      </c>
      <c r="N11" s="165">
        <v>26481</v>
      </c>
      <c r="O11" s="165">
        <v>26512</v>
      </c>
      <c r="P11" s="165">
        <v>26543</v>
      </c>
      <c r="Q11" s="165">
        <v>26573</v>
      </c>
      <c r="R11" s="165">
        <v>26604</v>
      </c>
      <c r="S11" s="165">
        <v>26634</v>
      </c>
      <c r="T11" s="165">
        <v>26665</v>
      </c>
      <c r="U11" s="165">
        <v>26696</v>
      </c>
      <c r="V11" s="165">
        <v>26724</v>
      </c>
      <c r="W11" s="165">
        <v>26755</v>
      </c>
      <c r="X11" s="165">
        <v>26785</v>
      </c>
      <c r="Y11" s="165">
        <v>26816</v>
      </c>
      <c r="Z11" s="165">
        <v>26846</v>
      </c>
      <c r="AA11" s="165">
        <v>26877</v>
      </c>
      <c r="AB11" s="165">
        <v>26908</v>
      </c>
      <c r="AC11" s="165">
        <v>26938</v>
      </c>
      <c r="AD11" s="165">
        <v>26969</v>
      </c>
      <c r="AE11" s="165">
        <v>26999</v>
      </c>
      <c r="AF11" s="165">
        <v>27030</v>
      </c>
      <c r="AG11" s="165">
        <v>27061</v>
      </c>
      <c r="AH11" s="165">
        <v>27089</v>
      </c>
      <c r="AI11" s="165">
        <v>27120</v>
      </c>
      <c r="AJ11" s="165">
        <v>27150</v>
      </c>
      <c r="AK11" s="165">
        <v>27181</v>
      </c>
      <c r="AL11" s="165">
        <v>27211</v>
      </c>
      <c r="AM11" s="165">
        <v>27242</v>
      </c>
      <c r="AN11" s="165">
        <v>27273</v>
      </c>
      <c r="AO11" s="165">
        <v>27303</v>
      </c>
      <c r="AP11" s="165">
        <v>27334</v>
      </c>
      <c r="AQ11" s="165">
        <v>27364</v>
      </c>
      <c r="AR11" s="165">
        <v>27395</v>
      </c>
      <c r="AS11" s="165">
        <v>27426</v>
      </c>
      <c r="AT11" s="165">
        <v>27454</v>
      </c>
      <c r="AU11" s="165">
        <v>27485</v>
      </c>
      <c r="AV11" s="165">
        <v>27515</v>
      </c>
      <c r="AW11" s="165">
        <v>27546</v>
      </c>
      <c r="AX11" s="165">
        <v>27576</v>
      </c>
      <c r="AY11" s="165">
        <v>27607</v>
      </c>
      <c r="AZ11" s="165">
        <v>27638</v>
      </c>
      <c r="BA11" s="165">
        <v>27668</v>
      </c>
      <c r="BB11" s="165">
        <v>27699</v>
      </c>
      <c r="BC11" s="165">
        <v>27729</v>
      </c>
      <c r="BD11" s="165">
        <v>27760</v>
      </c>
      <c r="BE11" s="165">
        <v>27791</v>
      </c>
      <c r="BF11" s="165">
        <v>27820</v>
      </c>
      <c r="BG11" s="165">
        <v>27851</v>
      </c>
      <c r="BH11" s="165">
        <v>27881</v>
      </c>
      <c r="BI11" s="165">
        <v>27912</v>
      </c>
      <c r="BJ11" s="165">
        <v>27942</v>
      </c>
      <c r="BK11" s="165">
        <v>27973</v>
      </c>
      <c r="BL11" s="165">
        <v>28004</v>
      </c>
      <c r="BM11" s="165">
        <v>28034</v>
      </c>
      <c r="BN11" s="165">
        <v>28065</v>
      </c>
      <c r="BO11" s="165">
        <v>28095</v>
      </c>
      <c r="BP11" s="165">
        <v>28126</v>
      </c>
      <c r="BQ11" s="165">
        <v>28157</v>
      </c>
      <c r="BR11" s="165">
        <v>28185</v>
      </c>
      <c r="BS11" s="165">
        <v>28216</v>
      </c>
      <c r="BT11" s="165">
        <v>28246</v>
      </c>
      <c r="BU11" s="165">
        <v>28277</v>
      </c>
      <c r="BV11" s="165">
        <v>28307</v>
      </c>
      <c r="BW11" s="165">
        <v>28338</v>
      </c>
      <c r="BX11" s="165">
        <v>28369</v>
      </c>
      <c r="BY11" s="165">
        <v>28399</v>
      </c>
      <c r="BZ11" s="165">
        <v>28430</v>
      </c>
      <c r="CA11" s="165">
        <v>28460</v>
      </c>
      <c r="CB11" s="165">
        <v>28491</v>
      </c>
      <c r="CC11" s="165">
        <v>28522</v>
      </c>
      <c r="CD11" s="165">
        <v>28550</v>
      </c>
      <c r="CE11" s="165">
        <v>28581</v>
      </c>
      <c r="CF11" s="165">
        <v>28611</v>
      </c>
      <c r="CG11" s="165">
        <v>28642</v>
      </c>
      <c r="CH11" s="165">
        <v>28672</v>
      </c>
      <c r="CI11" s="165">
        <v>28703</v>
      </c>
      <c r="CJ11" s="165">
        <v>28734</v>
      </c>
      <c r="CK11" s="165">
        <v>28764</v>
      </c>
      <c r="CL11" s="165">
        <v>28795</v>
      </c>
      <c r="CM11" s="165">
        <v>28825</v>
      </c>
      <c r="CN11" s="165">
        <v>28856</v>
      </c>
      <c r="CO11" s="165">
        <v>28887</v>
      </c>
      <c r="CP11" s="165">
        <v>28915</v>
      </c>
      <c r="CQ11" s="165">
        <v>28946</v>
      </c>
      <c r="CR11" s="165">
        <v>28976</v>
      </c>
      <c r="CS11" s="165">
        <v>29007</v>
      </c>
      <c r="CT11" s="165">
        <v>29037</v>
      </c>
      <c r="CU11" s="165">
        <v>29068</v>
      </c>
      <c r="CV11" s="165">
        <v>29099</v>
      </c>
      <c r="CW11" s="165">
        <v>29129</v>
      </c>
      <c r="CX11" s="165">
        <v>29160</v>
      </c>
      <c r="CY11" s="165">
        <v>29190</v>
      </c>
      <c r="CZ11" s="165">
        <v>29221</v>
      </c>
      <c r="DA11" s="165">
        <v>29252</v>
      </c>
      <c r="DB11" s="165">
        <v>29281</v>
      </c>
      <c r="DC11" s="165">
        <v>29312</v>
      </c>
      <c r="DD11" s="165">
        <v>29342</v>
      </c>
      <c r="DE11" s="165">
        <v>29373</v>
      </c>
      <c r="DF11" s="165">
        <v>29403</v>
      </c>
      <c r="DG11" s="165">
        <v>29434</v>
      </c>
      <c r="DH11" s="165">
        <v>29465</v>
      </c>
      <c r="DI11" s="165">
        <v>29495</v>
      </c>
      <c r="DJ11" s="165">
        <v>29526</v>
      </c>
      <c r="DK11" s="165">
        <v>29556</v>
      </c>
      <c r="DL11" s="165">
        <v>29587</v>
      </c>
      <c r="DM11" s="165">
        <v>29618</v>
      </c>
      <c r="DN11" s="165">
        <v>29646</v>
      </c>
      <c r="DO11" s="165">
        <v>29677</v>
      </c>
      <c r="DP11" s="165">
        <v>29707</v>
      </c>
      <c r="DQ11" s="165">
        <v>29738</v>
      </c>
      <c r="DR11" s="165">
        <v>29768</v>
      </c>
      <c r="DS11" s="165">
        <v>29799</v>
      </c>
      <c r="DT11" s="165">
        <v>29830</v>
      </c>
      <c r="DU11" s="165">
        <v>29860</v>
      </c>
      <c r="DV11" s="165">
        <v>29891</v>
      </c>
      <c r="DW11" s="165">
        <v>29921</v>
      </c>
      <c r="DX11" s="165">
        <v>29952</v>
      </c>
      <c r="DY11" s="165">
        <v>29983</v>
      </c>
      <c r="DZ11" s="208">
        <v>30011</v>
      </c>
      <c r="EA11" s="165">
        <v>30042</v>
      </c>
      <c r="EB11" s="165">
        <v>30072</v>
      </c>
      <c r="EC11" s="165">
        <v>30103</v>
      </c>
      <c r="ED11" s="165">
        <v>30133</v>
      </c>
      <c r="EE11" s="165">
        <v>30164</v>
      </c>
      <c r="EF11" s="165">
        <v>30195</v>
      </c>
      <c r="EG11" s="165">
        <v>30225</v>
      </c>
      <c r="EH11" s="165">
        <v>30256</v>
      </c>
      <c r="EI11" s="165">
        <v>30286</v>
      </c>
      <c r="EJ11" s="165">
        <v>30317</v>
      </c>
      <c r="EK11" s="165">
        <v>30348</v>
      </c>
      <c r="EL11" s="165">
        <v>30376</v>
      </c>
      <c r="EM11" s="165">
        <v>30407</v>
      </c>
      <c r="EN11" s="165">
        <v>30437</v>
      </c>
      <c r="EO11" s="165">
        <v>30468</v>
      </c>
      <c r="EP11" s="165">
        <v>30498</v>
      </c>
      <c r="EQ11" s="165">
        <v>30529</v>
      </c>
      <c r="ER11" s="165">
        <v>30560</v>
      </c>
      <c r="ES11" s="165">
        <v>30590</v>
      </c>
      <c r="ET11" s="165">
        <v>30621</v>
      </c>
      <c r="EU11" s="165">
        <v>30651</v>
      </c>
      <c r="EV11" s="165">
        <v>30682</v>
      </c>
      <c r="EW11" s="165">
        <v>30713</v>
      </c>
      <c r="EX11" s="165">
        <v>30742</v>
      </c>
      <c r="EY11" s="165">
        <v>30773</v>
      </c>
      <c r="EZ11" s="165">
        <v>30803</v>
      </c>
      <c r="FA11" s="165">
        <v>30834</v>
      </c>
      <c r="FB11" s="165">
        <v>30864</v>
      </c>
      <c r="FC11" s="165">
        <v>30895</v>
      </c>
      <c r="FD11" s="165">
        <v>30926</v>
      </c>
      <c r="FE11" s="165">
        <v>30956</v>
      </c>
      <c r="FF11" s="165">
        <v>30987</v>
      </c>
      <c r="FG11" s="165">
        <v>31017</v>
      </c>
      <c r="FH11" s="165">
        <v>31048</v>
      </c>
      <c r="FI11" s="165">
        <v>31079</v>
      </c>
      <c r="FJ11" s="165">
        <v>31107</v>
      </c>
      <c r="FK11" s="165">
        <v>31138</v>
      </c>
      <c r="FL11" s="165">
        <v>31168</v>
      </c>
      <c r="FM11" s="165">
        <v>31199</v>
      </c>
      <c r="FN11" s="165">
        <v>31229</v>
      </c>
      <c r="FO11" s="165">
        <v>31260</v>
      </c>
      <c r="FP11" s="165">
        <v>31291</v>
      </c>
      <c r="FQ11" s="165">
        <v>31321</v>
      </c>
      <c r="FR11" s="165">
        <v>31352</v>
      </c>
      <c r="FS11" s="165">
        <v>31382</v>
      </c>
      <c r="FT11" s="165">
        <v>31413</v>
      </c>
      <c r="FU11" s="165">
        <v>31444</v>
      </c>
      <c r="FV11" s="165">
        <v>31472</v>
      </c>
      <c r="FW11" s="165">
        <v>31503</v>
      </c>
      <c r="FX11" s="165">
        <v>31533</v>
      </c>
      <c r="FY11" s="165">
        <v>31564</v>
      </c>
      <c r="FZ11" s="165">
        <v>31594</v>
      </c>
      <c r="GA11" s="165">
        <v>31625</v>
      </c>
      <c r="GB11" s="165">
        <v>31656</v>
      </c>
      <c r="GC11" s="165">
        <v>31686</v>
      </c>
      <c r="GD11" s="165">
        <v>31717</v>
      </c>
      <c r="GE11" s="165">
        <v>31747</v>
      </c>
      <c r="GF11" s="165">
        <v>31778</v>
      </c>
      <c r="GG11" s="165">
        <v>31809</v>
      </c>
      <c r="GH11" s="165">
        <v>31837</v>
      </c>
      <c r="GI11" s="165">
        <v>31868</v>
      </c>
      <c r="GJ11" s="165">
        <v>31898</v>
      </c>
      <c r="GK11" s="165">
        <v>31929</v>
      </c>
      <c r="GL11" s="165">
        <v>31959</v>
      </c>
      <c r="GM11" s="165">
        <v>31990</v>
      </c>
      <c r="GN11" s="165">
        <v>32021</v>
      </c>
      <c r="GO11" s="165">
        <v>32051</v>
      </c>
      <c r="GP11" s="165">
        <v>32082</v>
      </c>
      <c r="GQ11" s="165">
        <v>32112</v>
      </c>
      <c r="GR11" s="165">
        <v>32143</v>
      </c>
      <c r="GS11" s="165">
        <v>32174</v>
      </c>
      <c r="GT11" s="165">
        <v>32203</v>
      </c>
      <c r="GU11" s="165">
        <v>32234</v>
      </c>
      <c r="GV11" s="165">
        <v>32264</v>
      </c>
      <c r="GW11" s="165">
        <v>32295</v>
      </c>
      <c r="GX11" s="165">
        <v>32325</v>
      </c>
      <c r="GY11" s="165">
        <v>32356</v>
      </c>
      <c r="GZ11" s="165">
        <v>32387</v>
      </c>
      <c r="HA11" s="165">
        <v>32417</v>
      </c>
      <c r="HB11" s="165">
        <v>32448</v>
      </c>
      <c r="HC11" s="165">
        <v>32478</v>
      </c>
      <c r="HD11" s="165">
        <v>32509</v>
      </c>
      <c r="HE11" s="165">
        <v>32540</v>
      </c>
      <c r="HF11" s="165">
        <v>32568</v>
      </c>
      <c r="HG11" s="165">
        <v>32599</v>
      </c>
      <c r="HH11" s="165">
        <v>32629</v>
      </c>
      <c r="HI11" s="165">
        <v>32660</v>
      </c>
      <c r="HJ11" s="165">
        <v>32690</v>
      </c>
      <c r="HK11" s="165">
        <v>32721</v>
      </c>
      <c r="HL11" s="165">
        <v>32752</v>
      </c>
      <c r="HM11" s="165">
        <v>32782</v>
      </c>
      <c r="HN11" s="165">
        <v>32813</v>
      </c>
      <c r="HO11" s="165">
        <v>32843</v>
      </c>
      <c r="HP11" s="165">
        <v>32874</v>
      </c>
      <c r="HQ11" s="165">
        <v>32905</v>
      </c>
      <c r="HR11" s="165">
        <v>32933</v>
      </c>
      <c r="HS11" s="165">
        <v>32964</v>
      </c>
      <c r="HT11" s="165">
        <v>32994</v>
      </c>
      <c r="HU11" s="165">
        <v>33025</v>
      </c>
      <c r="HV11" s="165">
        <v>33055</v>
      </c>
      <c r="HW11" s="165">
        <v>33086</v>
      </c>
      <c r="HX11" s="165">
        <v>33117</v>
      </c>
      <c r="HY11" s="165">
        <v>33147</v>
      </c>
      <c r="HZ11" s="165">
        <v>33178</v>
      </c>
      <c r="IA11" s="165">
        <v>33208</v>
      </c>
      <c r="IB11" s="165">
        <v>33239</v>
      </c>
      <c r="IC11" s="165">
        <v>33270</v>
      </c>
      <c r="ID11" s="165">
        <v>33298</v>
      </c>
      <c r="IE11" s="165">
        <v>33329</v>
      </c>
      <c r="IF11" s="165">
        <v>33359</v>
      </c>
      <c r="IG11" s="165">
        <v>33390</v>
      </c>
      <c r="IH11" s="165">
        <v>33420</v>
      </c>
      <c r="II11" s="165">
        <v>33451</v>
      </c>
      <c r="IJ11" s="165">
        <v>33482</v>
      </c>
      <c r="IK11" s="165">
        <v>33512</v>
      </c>
      <c r="IL11" s="165">
        <v>33543</v>
      </c>
      <c r="IM11" s="165">
        <v>33573</v>
      </c>
      <c r="IN11" s="165">
        <v>33604</v>
      </c>
      <c r="IO11" s="165">
        <v>33635</v>
      </c>
      <c r="IP11" s="208">
        <v>33664</v>
      </c>
    </row>
    <row r="12" spans="1:513">
      <c r="A12" s="140" t="s">
        <v>243</v>
      </c>
      <c r="B12" s="140" t="s">
        <v>233</v>
      </c>
      <c r="C12" s="140">
        <f>C6/C5</f>
        <v>0.78092524610523628</v>
      </c>
      <c r="D12" s="140">
        <f t="shared" ref="D12:BO12" si="0">D6/D5</f>
        <v>0.78699983179770872</v>
      </c>
      <c r="E12" s="140">
        <f t="shared" si="0"/>
        <v>0.78243963323892274</v>
      </c>
      <c r="F12" s="140">
        <f t="shared" si="0"/>
        <v>0.76937174004980968</v>
      </c>
      <c r="G12" s="140">
        <f t="shared" si="0"/>
        <v>0.78443176464429676</v>
      </c>
      <c r="H12" s="140">
        <f t="shared" si="0"/>
        <v>0.77001284021302119</v>
      </c>
      <c r="I12" s="140">
        <f t="shared" si="0"/>
        <v>0.77701888308557654</v>
      </c>
      <c r="J12" s="140">
        <f t="shared" si="0"/>
        <v>0.78642411204900975</v>
      </c>
      <c r="K12" s="140">
        <f t="shared" si="0"/>
        <v>0.77918804572868849</v>
      </c>
      <c r="L12" s="140">
        <f t="shared" si="0"/>
        <v>0.7698904559311246</v>
      </c>
      <c r="M12" s="140">
        <f t="shared" si="0"/>
        <v>0.77700187018513112</v>
      </c>
      <c r="N12" s="140">
        <f t="shared" si="0"/>
        <v>0.77802660753880271</v>
      </c>
      <c r="O12" s="140">
        <f t="shared" si="0"/>
        <v>0.78328581862733548</v>
      </c>
      <c r="P12" s="140">
        <f t="shared" si="0"/>
        <v>0.77659683713288152</v>
      </c>
      <c r="Q12" s="140">
        <f t="shared" si="0"/>
        <v>0.78943412827892145</v>
      </c>
      <c r="R12" s="140">
        <f t="shared" si="0"/>
        <v>0.789310522992135</v>
      </c>
      <c r="S12" s="140">
        <f t="shared" si="0"/>
        <v>0.77025603444327395</v>
      </c>
      <c r="T12" s="140">
        <f t="shared" si="0"/>
        <v>0.81224000564055554</v>
      </c>
      <c r="U12" s="140">
        <f t="shared" si="0"/>
        <v>0.78044076151016184</v>
      </c>
      <c r="V12" s="140">
        <f t="shared" si="0"/>
        <v>0.77352713451115651</v>
      </c>
      <c r="W12" s="140">
        <f t="shared" si="0"/>
        <v>0.77769130998702984</v>
      </c>
      <c r="X12" s="140">
        <f t="shared" si="0"/>
        <v>0.82854619460870904</v>
      </c>
      <c r="Y12" s="140">
        <f t="shared" si="0"/>
        <v>0.79006161620639215</v>
      </c>
      <c r="Z12" s="140">
        <f t="shared" si="0"/>
        <v>0.7886188941234813</v>
      </c>
      <c r="AA12" s="140">
        <f t="shared" si="0"/>
        <v>0.78400212773031019</v>
      </c>
      <c r="AB12" s="140">
        <f t="shared" si="0"/>
        <v>0.77650775950190498</v>
      </c>
      <c r="AC12" s="140">
        <f t="shared" si="0"/>
        <v>0.77889765593503424</v>
      </c>
      <c r="AD12" s="140">
        <f t="shared" si="0"/>
        <v>0.7885674143536292</v>
      </c>
      <c r="AE12" s="140">
        <f t="shared" si="0"/>
        <v>0.7836461177928844</v>
      </c>
      <c r="AF12" s="140">
        <f t="shared" si="0"/>
        <v>0.78008859029458744</v>
      </c>
      <c r="AG12" s="140">
        <f t="shared" si="0"/>
        <v>0.78063191206423488</v>
      </c>
      <c r="AH12" s="140">
        <f t="shared" si="0"/>
        <v>0.78557010208201161</v>
      </c>
      <c r="AI12" s="140">
        <f t="shared" si="0"/>
        <v>0.78259927406685081</v>
      </c>
      <c r="AJ12" s="140">
        <f t="shared" si="0"/>
        <v>0.78960354633656737</v>
      </c>
      <c r="AK12" s="140">
        <f t="shared" si="0"/>
        <v>0.77782613601560358</v>
      </c>
      <c r="AL12" s="140">
        <f t="shared" si="0"/>
        <v>0.78984596770440696</v>
      </c>
      <c r="AM12" s="140">
        <f t="shared" si="0"/>
        <v>0.7774452272459772</v>
      </c>
      <c r="AN12" s="140">
        <f t="shared" si="0"/>
        <v>0.79669258415353172</v>
      </c>
      <c r="AO12" s="140">
        <f t="shared" si="0"/>
        <v>0.78611425464058438</v>
      </c>
      <c r="AP12" s="140">
        <f t="shared" si="0"/>
        <v>0.78799025172940984</v>
      </c>
      <c r="AQ12" s="140">
        <f t="shared" si="0"/>
        <v>0.7742624187878453</v>
      </c>
      <c r="AR12" s="140">
        <f t="shared" si="0"/>
        <v>0.78198967149619858</v>
      </c>
      <c r="AS12" s="140">
        <f t="shared" si="0"/>
        <v>0.78759360679557389</v>
      </c>
      <c r="AT12" s="140">
        <f t="shared" si="0"/>
        <v>0.78935024530333853</v>
      </c>
      <c r="AU12" s="140">
        <f t="shared" si="0"/>
        <v>0.79157586232809796</v>
      </c>
      <c r="AV12" s="140">
        <f t="shared" si="0"/>
        <v>0.78832641188736441</v>
      </c>
      <c r="AW12" s="140">
        <f t="shared" si="0"/>
        <v>0.78666059541620592</v>
      </c>
      <c r="AX12" s="140">
        <f t="shared" si="0"/>
        <v>0.78799163726643151</v>
      </c>
      <c r="AY12" s="140">
        <f t="shared" si="0"/>
        <v>0.79073040684870266</v>
      </c>
      <c r="AZ12" s="140">
        <f t="shared" si="0"/>
        <v>0.78518219867142802</v>
      </c>
      <c r="BA12" s="140">
        <f t="shared" si="0"/>
        <v>0.77978069446751952</v>
      </c>
      <c r="BB12" s="140">
        <f t="shared" si="0"/>
        <v>0.78577647951015361</v>
      </c>
      <c r="BC12" s="140">
        <f t="shared" si="0"/>
        <v>0.79087534797401793</v>
      </c>
      <c r="BD12" s="140">
        <f t="shared" si="0"/>
        <v>0.79034468219669018</v>
      </c>
      <c r="BE12" s="140">
        <f t="shared" si="0"/>
        <v>0.78945272911539022</v>
      </c>
      <c r="BF12" s="140">
        <f t="shared" si="0"/>
        <v>0.79206878399719249</v>
      </c>
      <c r="BG12" s="140">
        <f t="shared" si="0"/>
        <v>0.78972221261286191</v>
      </c>
      <c r="BH12" s="140">
        <f t="shared" si="0"/>
        <v>0.78134049544615658</v>
      </c>
      <c r="BI12" s="140">
        <f t="shared" si="0"/>
        <v>0.78698728431732468</v>
      </c>
      <c r="BJ12" s="140">
        <f t="shared" si="0"/>
        <v>0.79330672397912194</v>
      </c>
      <c r="BK12" s="140">
        <f t="shared" si="0"/>
        <v>0.7863485673691688</v>
      </c>
      <c r="BL12" s="140">
        <f t="shared" si="0"/>
        <v>0.78954225657951882</v>
      </c>
      <c r="BM12" s="140">
        <f t="shared" si="0"/>
        <v>0.79246669866794672</v>
      </c>
      <c r="BN12" s="140">
        <f t="shared" si="0"/>
        <v>0.78645222219042443</v>
      </c>
      <c r="BO12" s="140">
        <f t="shared" si="0"/>
        <v>0.78773838302444266</v>
      </c>
      <c r="BP12" s="140">
        <f t="shared" ref="BP12:EA12" si="1">BP6/BP5</f>
        <v>0.79052328246774506</v>
      </c>
      <c r="BQ12" s="140">
        <f t="shared" si="1"/>
        <v>0.79357968661358791</v>
      </c>
      <c r="BR12" s="140">
        <f t="shared" si="1"/>
        <v>0.79484402079722705</v>
      </c>
      <c r="BS12" s="140">
        <f t="shared" si="1"/>
        <v>0.78763136154924973</v>
      </c>
      <c r="BT12" s="140">
        <f t="shared" si="1"/>
        <v>0.78854588535802506</v>
      </c>
      <c r="BU12" s="140">
        <f t="shared" si="1"/>
        <v>0.78599692240052754</v>
      </c>
      <c r="BV12" s="140">
        <f t="shared" si="1"/>
        <v>0.78894859576193854</v>
      </c>
      <c r="BW12" s="140">
        <f t="shared" si="1"/>
        <v>0.77844393235167753</v>
      </c>
      <c r="BX12" s="140">
        <f t="shared" si="1"/>
        <v>0.77967866033039146</v>
      </c>
      <c r="BY12" s="140">
        <f t="shared" si="1"/>
        <v>0.76565574538526404</v>
      </c>
      <c r="BZ12" s="140">
        <f t="shared" si="1"/>
        <v>0.77888488446046211</v>
      </c>
      <c r="CA12" s="140">
        <f t="shared" si="1"/>
        <v>0.77685093268931593</v>
      </c>
      <c r="CB12" s="140">
        <f t="shared" si="1"/>
        <v>0.78089064511832351</v>
      </c>
      <c r="CC12" s="140">
        <f t="shared" si="1"/>
        <v>0.78250227878869716</v>
      </c>
      <c r="CD12" s="140">
        <f t="shared" si="1"/>
        <v>0.78211908723555978</v>
      </c>
      <c r="CE12" s="140">
        <f t="shared" si="1"/>
        <v>0.77749807443031316</v>
      </c>
      <c r="CF12" s="140">
        <f t="shared" si="1"/>
        <v>0.77568188783328229</v>
      </c>
      <c r="CG12" s="140">
        <f t="shared" si="1"/>
        <v>0.77495388399262144</v>
      </c>
      <c r="CH12" s="140">
        <f t="shared" si="1"/>
        <v>0.78216211276615188</v>
      </c>
      <c r="CI12" s="140">
        <f t="shared" si="1"/>
        <v>0.77542208593281869</v>
      </c>
      <c r="CJ12" s="140">
        <f t="shared" si="1"/>
        <v>0.78365528676162133</v>
      </c>
      <c r="CK12" s="140">
        <f t="shared" si="1"/>
        <v>0.7741592717038569</v>
      </c>
      <c r="CL12" s="140">
        <f t="shared" si="1"/>
        <v>0.78090489725548673</v>
      </c>
      <c r="CM12" s="140">
        <f t="shared" si="1"/>
        <v>0.78412683507058567</v>
      </c>
      <c r="CN12" s="140">
        <f t="shared" si="1"/>
        <v>0.77807704981446724</v>
      </c>
      <c r="CO12" s="140">
        <f t="shared" si="1"/>
        <v>0.78372255721757667</v>
      </c>
      <c r="CP12" s="140">
        <f t="shared" si="1"/>
        <v>0.7768894512826412</v>
      </c>
      <c r="CQ12" s="140">
        <f t="shared" si="1"/>
        <v>0.77540004776689753</v>
      </c>
      <c r="CR12" s="140">
        <f t="shared" si="1"/>
        <v>0.77385032634935769</v>
      </c>
      <c r="CS12" s="140">
        <f t="shared" si="1"/>
        <v>0.77347195967233773</v>
      </c>
      <c r="CT12" s="140">
        <f t="shared" si="1"/>
        <v>0.7566449055723945</v>
      </c>
      <c r="CU12" s="140">
        <f t="shared" si="1"/>
        <v>0.78828397073388923</v>
      </c>
      <c r="CV12" s="140">
        <f t="shared" si="1"/>
        <v>0.78309372582183279</v>
      </c>
      <c r="CW12" s="140">
        <f t="shared" si="1"/>
        <v>0.78141559424678275</v>
      </c>
      <c r="CX12" s="140">
        <f t="shared" si="1"/>
        <v>0.78808597093972221</v>
      </c>
      <c r="CY12" s="140">
        <f t="shared" si="1"/>
        <v>0.79298560923439099</v>
      </c>
      <c r="CZ12" s="140">
        <f t="shared" si="1"/>
        <v>0.79956816059757241</v>
      </c>
      <c r="DA12" s="140">
        <f t="shared" si="1"/>
        <v>0.7924601437949359</v>
      </c>
      <c r="DB12" s="140">
        <f t="shared" si="1"/>
        <v>0.79245691301137955</v>
      </c>
      <c r="DC12" s="140">
        <f t="shared" si="1"/>
        <v>0.78463447396580377</v>
      </c>
      <c r="DD12" s="140">
        <f t="shared" si="1"/>
        <v>0.76895667212182406</v>
      </c>
      <c r="DE12" s="140">
        <f t="shared" si="1"/>
        <v>0.77871168411805214</v>
      </c>
      <c r="DF12" s="140">
        <f t="shared" si="1"/>
        <v>0.78936523520356838</v>
      </c>
      <c r="DG12" s="140">
        <f t="shared" si="1"/>
        <v>0.78772723150079682</v>
      </c>
      <c r="DH12" s="140">
        <f t="shared" si="1"/>
        <v>0.78928547512221259</v>
      </c>
      <c r="DI12" s="140">
        <f t="shared" si="1"/>
        <v>0.78375832759016772</v>
      </c>
      <c r="DJ12" s="140">
        <f t="shared" si="1"/>
        <v>0.78158814006986455</v>
      </c>
      <c r="DK12" s="140">
        <f t="shared" si="1"/>
        <v>0.78477298133975404</v>
      </c>
      <c r="DL12" s="140">
        <f t="shared" si="1"/>
        <v>0.78621657988650329</v>
      </c>
      <c r="DM12" s="140">
        <f t="shared" si="1"/>
        <v>0.78576448789214748</v>
      </c>
      <c r="DN12" s="140">
        <f t="shared" si="1"/>
        <v>0.78154004812650391</v>
      </c>
      <c r="DO12" s="140">
        <f t="shared" si="1"/>
        <v>0.79224730496187512</v>
      </c>
      <c r="DP12" s="140">
        <f t="shared" si="1"/>
        <v>0.78982942678115575</v>
      </c>
      <c r="DQ12" s="140">
        <f t="shared" si="1"/>
        <v>0.79298651889835414</v>
      </c>
      <c r="DR12" s="140">
        <f t="shared" si="1"/>
        <v>0.79437323484683897</v>
      </c>
      <c r="DS12" s="140">
        <f t="shared" si="1"/>
        <v>0.79156955011214214</v>
      </c>
      <c r="DT12" s="140">
        <f t="shared" si="1"/>
        <v>0.79176656335886786</v>
      </c>
      <c r="DU12" s="140">
        <f t="shared" si="1"/>
        <v>0.78515090851410629</v>
      </c>
      <c r="DV12" s="140">
        <f t="shared" si="1"/>
        <v>0.78388103751631766</v>
      </c>
      <c r="DW12" s="140">
        <f t="shared" si="1"/>
        <v>0.78730790594334388</v>
      </c>
      <c r="DX12" s="140">
        <f t="shared" si="1"/>
        <v>0.7890678899526743</v>
      </c>
      <c r="DY12" s="140">
        <f t="shared" si="1"/>
        <v>0.78453449667137376</v>
      </c>
      <c r="DZ12" s="168">
        <f t="shared" si="1"/>
        <v>0.78085805578613421</v>
      </c>
      <c r="EA12" s="140">
        <f t="shared" si="1"/>
        <v>0.79200125773993812</v>
      </c>
      <c r="EB12" s="140">
        <f t="shared" ref="EB12:GM12" si="2">EB6/EB5</f>
        <v>0.7880318887175618</v>
      </c>
      <c r="EC12" s="140">
        <f t="shared" si="2"/>
        <v>0.7908549440674647</v>
      </c>
      <c r="ED12" s="140">
        <f t="shared" si="2"/>
        <v>0.78856030952327083</v>
      </c>
      <c r="EE12" s="140">
        <f t="shared" si="2"/>
        <v>0.80376745789987936</v>
      </c>
      <c r="EF12" s="140">
        <f t="shared" si="2"/>
        <v>0.80049663464680132</v>
      </c>
      <c r="EG12" s="140">
        <f t="shared" si="2"/>
        <v>0.80465163109142168</v>
      </c>
      <c r="EH12" s="140">
        <f t="shared" si="2"/>
        <v>0.80402597402597398</v>
      </c>
      <c r="EI12" s="140">
        <f t="shared" si="2"/>
        <v>0.80359268116345028</v>
      </c>
      <c r="EJ12" s="140">
        <f t="shared" si="2"/>
        <v>0.80337623091752197</v>
      </c>
      <c r="EK12" s="140">
        <f t="shared" si="2"/>
        <v>0.7958703549700179</v>
      </c>
      <c r="EL12" s="140">
        <f t="shared" si="2"/>
        <v>0.78779574706815259</v>
      </c>
      <c r="EM12" s="140">
        <f t="shared" si="2"/>
        <v>0.79358061172734695</v>
      </c>
      <c r="EN12" s="140">
        <f t="shared" si="2"/>
        <v>0.78908962580968323</v>
      </c>
      <c r="EO12" s="140">
        <f t="shared" si="2"/>
        <v>0.78962604403948367</v>
      </c>
      <c r="EP12" s="140">
        <f t="shared" si="2"/>
        <v>0.80188926068217181</v>
      </c>
      <c r="EQ12" s="140">
        <f t="shared" si="2"/>
        <v>0.78125</v>
      </c>
      <c r="ER12" s="140">
        <f t="shared" si="2"/>
        <v>0.78608517502443165</v>
      </c>
      <c r="ES12" s="140">
        <f t="shared" si="2"/>
        <v>0.78621869074071915</v>
      </c>
      <c r="ET12" s="140">
        <f t="shared" si="2"/>
        <v>0.78458102910056005</v>
      </c>
      <c r="EU12" s="140">
        <f t="shared" si="2"/>
        <v>0.78666030306645984</v>
      </c>
      <c r="EV12" s="140">
        <f t="shared" si="2"/>
        <v>0.78722319088116333</v>
      </c>
      <c r="EW12" s="140">
        <f t="shared" si="2"/>
        <v>0.78181488507029684</v>
      </c>
      <c r="EX12" s="140">
        <f t="shared" si="2"/>
        <v>0.78467596609490753</v>
      </c>
      <c r="EY12" s="140">
        <f t="shared" si="2"/>
        <v>0.78063563402889247</v>
      </c>
      <c r="EZ12" s="140">
        <f t="shared" si="2"/>
        <v>0.78955294574867319</v>
      </c>
      <c r="FA12" s="140">
        <f t="shared" si="2"/>
        <v>0.78777046811423357</v>
      </c>
      <c r="FB12" s="140">
        <f t="shared" si="2"/>
        <v>0.78424299952539156</v>
      </c>
      <c r="FC12" s="140">
        <f t="shared" si="2"/>
        <v>0.77906402068126523</v>
      </c>
      <c r="FD12" s="140">
        <f t="shared" si="2"/>
        <v>0.78164951668225757</v>
      </c>
      <c r="FE12" s="140">
        <f t="shared" si="2"/>
        <v>0.76519298245614031</v>
      </c>
      <c r="FF12" s="140">
        <f t="shared" si="2"/>
        <v>0.77907455718797203</v>
      </c>
      <c r="FG12" s="140">
        <f t="shared" si="2"/>
        <v>0.77976781486290381</v>
      </c>
      <c r="FH12" s="140">
        <f t="shared" si="2"/>
        <v>0.77801716567333701</v>
      </c>
      <c r="FI12" s="140">
        <f t="shared" si="2"/>
        <v>0.78219574600056863</v>
      </c>
      <c r="FJ12" s="140">
        <f t="shared" si="2"/>
        <v>0.78022037729288007</v>
      </c>
      <c r="FK12" s="140">
        <f t="shared" si="2"/>
        <v>0.78198208543867709</v>
      </c>
      <c r="FL12" s="140">
        <f t="shared" si="2"/>
        <v>0.76130703094924235</v>
      </c>
      <c r="FM12" s="140">
        <f t="shared" si="2"/>
        <v>0.77597823270277277</v>
      </c>
      <c r="FN12" s="140">
        <f t="shared" si="2"/>
        <v>0.78299973683803159</v>
      </c>
      <c r="FO12" s="140">
        <f t="shared" si="2"/>
        <v>0.78029200828440859</v>
      </c>
      <c r="FP12" s="140">
        <f t="shared" si="2"/>
        <v>0.79316503520522064</v>
      </c>
      <c r="FQ12" s="140">
        <f t="shared" si="2"/>
        <v>0.78476584808680749</v>
      </c>
      <c r="FR12" s="140">
        <f t="shared" si="2"/>
        <v>0.77987226739442361</v>
      </c>
      <c r="FS12" s="140">
        <f t="shared" si="2"/>
        <v>0.77489994927005246</v>
      </c>
      <c r="FT12" s="140">
        <f t="shared" si="2"/>
        <v>0.78551725736538325</v>
      </c>
      <c r="FU12" s="140">
        <f t="shared" si="2"/>
        <v>0.78220644887311552</v>
      </c>
      <c r="FV12" s="140">
        <f t="shared" si="2"/>
        <v>0.76733815676525341</v>
      </c>
      <c r="FW12" s="140">
        <f t="shared" si="2"/>
        <v>0.78688542285066654</v>
      </c>
      <c r="FX12" s="140">
        <f t="shared" si="2"/>
        <v>0.77854469854469854</v>
      </c>
      <c r="FY12" s="140">
        <f t="shared" si="2"/>
        <v>0.77028397565922924</v>
      </c>
      <c r="FZ12" s="140">
        <f t="shared" si="2"/>
        <v>0.76582610742021329</v>
      </c>
      <c r="GA12" s="140">
        <f t="shared" si="2"/>
        <v>0.7679899274181603</v>
      </c>
      <c r="GB12" s="140">
        <f t="shared" si="2"/>
        <v>0.65558918173460001</v>
      </c>
      <c r="GC12" s="140">
        <f t="shared" si="2"/>
        <v>0.77159714437429938</v>
      </c>
      <c r="GD12" s="140">
        <f t="shared" si="2"/>
        <v>0.77267684388035862</v>
      </c>
      <c r="GE12" s="140">
        <f t="shared" si="2"/>
        <v>0.76712971833684618</v>
      </c>
      <c r="GF12" s="140">
        <f t="shared" si="2"/>
        <v>0.79078483503355546</v>
      </c>
      <c r="GG12" s="140">
        <f t="shared" si="2"/>
        <v>0.77386514606439671</v>
      </c>
      <c r="GH12" s="140">
        <f t="shared" si="2"/>
        <v>0.77166437414030264</v>
      </c>
      <c r="GI12" s="140">
        <f t="shared" si="2"/>
        <v>0.7781577209697198</v>
      </c>
      <c r="GJ12" s="140">
        <f t="shared" si="2"/>
        <v>0.76352441218437872</v>
      </c>
      <c r="GK12" s="140">
        <f t="shared" si="2"/>
        <v>0.78939917848274577</v>
      </c>
      <c r="GL12" s="140">
        <f t="shared" si="2"/>
        <v>0.77276476291076412</v>
      </c>
      <c r="GM12" s="140">
        <f t="shared" si="2"/>
        <v>0.77222601737093788</v>
      </c>
      <c r="GN12" s="140">
        <f t="shared" ref="GN12:IP12" si="3">GN6/GN5</f>
        <v>0.77119606099979487</v>
      </c>
      <c r="GO12" s="140">
        <f t="shared" si="3"/>
        <v>0.76558906775163627</v>
      </c>
      <c r="GP12" s="140">
        <f t="shared" si="3"/>
        <v>0.77254110316339752</v>
      </c>
      <c r="GQ12" s="140">
        <f t="shared" si="3"/>
        <v>0.75947734892117258</v>
      </c>
      <c r="GR12" s="140">
        <f t="shared" si="3"/>
        <v>0.76603071754259655</v>
      </c>
      <c r="GS12" s="140">
        <f t="shared" si="3"/>
        <v>0.7613763854471034</v>
      </c>
      <c r="GT12" s="140">
        <f t="shared" si="3"/>
        <v>0.77113215604511542</v>
      </c>
      <c r="GU12" s="140">
        <f t="shared" si="3"/>
        <v>0.78502867564130252</v>
      </c>
      <c r="GV12" s="140">
        <f t="shared" si="3"/>
        <v>0.76419338447619878</v>
      </c>
      <c r="GW12" s="140">
        <f t="shared" si="3"/>
        <v>0.76770327542170702</v>
      </c>
      <c r="GX12" s="140">
        <f t="shared" si="3"/>
        <v>0.77422295141737307</v>
      </c>
      <c r="GY12" s="140">
        <f t="shared" si="3"/>
        <v>0.7544222562465388</v>
      </c>
      <c r="GZ12" s="140">
        <f t="shared" si="3"/>
        <v>0.78872279377962362</v>
      </c>
      <c r="HA12" s="140">
        <f t="shared" si="3"/>
        <v>0.76176400476758044</v>
      </c>
      <c r="HB12" s="140">
        <f t="shared" si="3"/>
        <v>0.76800854190235279</v>
      </c>
      <c r="HC12" s="140">
        <f t="shared" si="3"/>
        <v>0.76569307517144247</v>
      </c>
      <c r="HD12" s="140">
        <f t="shared" si="3"/>
        <v>0.76102324162131918</v>
      </c>
      <c r="HE12" s="140">
        <f t="shared" si="3"/>
        <v>0.76440888938616247</v>
      </c>
      <c r="HF12" s="140">
        <f t="shared" si="3"/>
        <v>0.76398928508931341</v>
      </c>
      <c r="HG12" s="140">
        <f t="shared" si="3"/>
        <v>0.76776317681226103</v>
      </c>
      <c r="HH12" s="140">
        <f t="shared" si="3"/>
        <v>0.76615315386855132</v>
      </c>
      <c r="HI12" s="140">
        <f t="shared" si="3"/>
        <v>0.77568690483411173</v>
      </c>
      <c r="HJ12" s="140">
        <f t="shared" si="3"/>
        <v>0.76596311693849273</v>
      </c>
      <c r="HK12" s="140">
        <f t="shared" si="3"/>
        <v>0.76753737473303763</v>
      </c>
      <c r="HL12" s="140">
        <f t="shared" si="3"/>
        <v>0.78533100344843587</v>
      </c>
      <c r="HM12" s="140">
        <f t="shared" si="3"/>
        <v>0.791306942934493</v>
      </c>
      <c r="HN12" s="140">
        <f t="shared" si="3"/>
        <v>0.77908278983972823</v>
      </c>
      <c r="HO12" s="140">
        <f t="shared" si="3"/>
        <v>0.76225257152735759</v>
      </c>
      <c r="HP12" s="140">
        <f t="shared" si="3"/>
        <v>0.76487097063126364</v>
      </c>
      <c r="HQ12" s="140">
        <f t="shared" si="3"/>
        <v>0.76188076345700195</v>
      </c>
      <c r="HR12" s="140">
        <f t="shared" si="3"/>
        <v>0.77744343609548539</v>
      </c>
      <c r="HS12" s="140">
        <f t="shared" si="3"/>
        <v>0.77003426366388339</v>
      </c>
      <c r="HT12" s="140">
        <f t="shared" si="3"/>
        <v>0.77086997385146516</v>
      </c>
      <c r="HU12" s="140">
        <f t="shared" si="3"/>
        <v>0.77291175489024533</v>
      </c>
      <c r="HV12" s="140">
        <f t="shared" si="3"/>
        <v>0.7756404504464085</v>
      </c>
      <c r="HW12" s="140">
        <f t="shared" si="3"/>
        <v>0.75035572204315126</v>
      </c>
      <c r="HX12" s="140">
        <f t="shared" si="3"/>
        <v>0.77844124895063238</v>
      </c>
      <c r="HY12" s="140">
        <f t="shared" si="3"/>
        <v>0.78632993293662035</v>
      </c>
      <c r="HZ12" s="140">
        <f t="shared" si="3"/>
        <v>0.77039271392328112</v>
      </c>
      <c r="IA12" s="140">
        <f t="shared" si="3"/>
        <v>0.77499649493653144</v>
      </c>
      <c r="IB12" s="140">
        <f t="shared" si="3"/>
        <v>0.77499619926012264</v>
      </c>
      <c r="IC12" s="140">
        <f t="shared" si="3"/>
        <v>0.75999947509317101</v>
      </c>
      <c r="ID12" s="140">
        <f t="shared" si="3"/>
        <v>0.77088278931750742</v>
      </c>
      <c r="IE12" s="140">
        <f t="shared" si="3"/>
        <v>0.76275238740170537</v>
      </c>
      <c r="IF12" s="140">
        <f t="shared" si="3"/>
        <v>0.76130056569537841</v>
      </c>
      <c r="IG12" s="140">
        <f t="shared" si="3"/>
        <v>0.76538517955487995</v>
      </c>
      <c r="IH12" s="140">
        <f t="shared" si="3"/>
        <v>0.76870776849792255</v>
      </c>
      <c r="II12" s="140">
        <f t="shared" si="3"/>
        <v>0.78017174486575969</v>
      </c>
      <c r="IJ12" s="140">
        <f t="shared" si="3"/>
        <v>0.77813798628148001</v>
      </c>
      <c r="IK12" s="140">
        <f t="shared" si="3"/>
        <v>0.76712663470935916</v>
      </c>
      <c r="IL12" s="140">
        <f t="shared" si="3"/>
        <v>0.75860276787333047</v>
      </c>
      <c r="IM12" s="140">
        <f t="shared" si="3"/>
        <v>0.7596822470324468</v>
      </c>
      <c r="IN12" s="140">
        <f t="shared" si="3"/>
        <v>0.76170574569492011</v>
      </c>
      <c r="IO12" s="140">
        <f t="shared" si="3"/>
        <v>0.76140938788302515</v>
      </c>
      <c r="IP12" s="168">
        <f t="shared" si="3"/>
        <v>0.76468385424168228</v>
      </c>
    </row>
    <row r="14" spans="1:513">
      <c r="A14" s="140" t="s">
        <v>244</v>
      </c>
      <c r="B14" s="140" t="s">
        <v>233</v>
      </c>
      <c r="C14" s="140">
        <f>AVERAGE(DZ12:IP12)</f>
        <v>0.77570668108773089</v>
      </c>
    </row>
    <row r="16" spans="1:513">
      <c r="A16" s="140" t="s">
        <v>245</v>
      </c>
      <c r="B16" s="148" t="s">
        <v>246</v>
      </c>
      <c r="C16" s="166">
        <f>C14*'[2]Field Crops'!R107</f>
        <v>2.222667366614286</v>
      </c>
    </row>
    <row r="17" spans="1:3">
      <c r="A17" s="148" t="s">
        <v>247</v>
      </c>
      <c r="B17" s="148" t="s">
        <v>246</v>
      </c>
      <c r="C17" s="166">
        <f>C14*'[2]Field Crops'!R111</f>
        <v>2.0047230772811644</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Feed Requ's Data</vt:lpstr>
      <vt:lpstr>Sheet1</vt:lpstr>
      <vt:lpstr>organize</vt:lpstr>
      <vt:lpstr>feedrequirements</vt:lpstr>
      <vt:lpstr>Field Crops</vt:lpstr>
      <vt:lpstr>Com-Anim-Yr</vt:lpstr>
      <vt:lpstr>Pasture</vt:lpstr>
      <vt:lpstr>Canola oil and meal</vt:lpstr>
      <vt:lpstr>Soybean meal</vt:lpstr>
      <vt:lpstr>Maple Syrup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2018-01-15T17:39:15Z</dcterms:created>
  <dcterms:modified xsi:type="dcterms:W3CDTF">2018-01-26T07:21:42Z</dcterms:modified>
</cp:coreProperties>
</file>