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/Desktop/"/>
    </mc:Choice>
  </mc:AlternateContent>
  <xr:revisionPtr revIDLastSave="0" documentId="13_ncr:1_{73A2BAC5-6045-354A-8D72-BE0F862538E0}" xr6:coauthVersionLast="36" xr6:coauthVersionMax="36" xr10:uidLastSave="{00000000-0000-0000-0000-000000000000}"/>
  <bookViews>
    <workbookView xWindow="980" yWindow="460" windowWidth="27500" windowHeight="15560" xr2:uid="{6327E462-8D9C-BF49-9958-B2C9937DD0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2" i="1"/>
  <c r="L3" i="1"/>
  <c r="B2" i="1"/>
  <c r="I15" i="1"/>
  <c r="L6" i="1" l="1"/>
  <c r="M3" i="1"/>
  <c r="M2" i="1"/>
  <c r="B5" i="1" l="1"/>
  <c r="B4" i="1"/>
  <c r="E3" i="1"/>
  <c r="D3" i="1"/>
  <c r="C3" i="1"/>
  <c r="K2" i="1"/>
  <c r="J2" i="1"/>
  <c r="H2" i="1"/>
  <c r="G2" i="1"/>
  <c r="B3" i="1"/>
  <c r="F2" i="1"/>
  <c r="E2" i="1"/>
  <c r="D2" i="1"/>
  <c r="C2" i="1"/>
</calcChain>
</file>

<file path=xl/sharedStrings.xml><?xml version="1.0" encoding="utf-8"?>
<sst xmlns="http://schemas.openxmlformats.org/spreadsheetml/2006/main" count="18" uniqueCount="18">
  <si>
    <t>助川友理</t>
    <rPh sb="0" eb="2">
      <t>スケガw</t>
    </rPh>
    <phoneticPr fontId="1"/>
  </si>
  <si>
    <t>助川知佳</t>
    <rPh sb="0" eb="1">
      <t>スケガw</t>
    </rPh>
    <phoneticPr fontId="1"/>
  </si>
  <si>
    <t>西村</t>
    <rPh sb="0" eb="2">
      <t>ニシムr</t>
    </rPh>
    <phoneticPr fontId="1"/>
  </si>
  <si>
    <t>安達</t>
    <rPh sb="0" eb="2">
      <t>アダt</t>
    </rPh>
    <phoneticPr fontId="1"/>
  </si>
  <si>
    <t>名前</t>
    <rPh sb="0" eb="2">
      <t>ナマ</t>
    </rPh>
    <phoneticPr fontId="1"/>
  </si>
  <si>
    <t>ズレ秒(1)</t>
    <rPh sb="0" eb="1">
      <t>ビョ</t>
    </rPh>
    <phoneticPr fontId="1"/>
  </si>
  <si>
    <t>ズレ秒(2)</t>
    <rPh sb="0" eb="1">
      <t>ビョ</t>
    </rPh>
    <phoneticPr fontId="1"/>
  </si>
  <si>
    <t>ズレ秒(3)</t>
    <rPh sb="0" eb="1">
      <t>ビョ</t>
    </rPh>
    <phoneticPr fontId="1"/>
  </si>
  <si>
    <t>ズレ秒(4)</t>
    <rPh sb="0" eb="1">
      <t>ビョ</t>
    </rPh>
    <phoneticPr fontId="1"/>
  </si>
  <si>
    <t>ズレ秒(5)</t>
    <rPh sb="0" eb="1">
      <t>ビョ</t>
    </rPh>
    <phoneticPr fontId="1"/>
  </si>
  <si>
    <t>ズレ秒(6)</t>
    <rPh sb="0" eb="1">
      <t>ビョ</t>
    </rPh>
    <phoneticPr fontId="1"/>
  </si>
  <si>
    <t>ズレ秒(7)</t>
    <rPh sb="0" eb="1">
      <t>ビョ</t>
    </rPh>
    <phoneticPr fontId="1"/>
  </si>
  <si>
    <t>ズレ秒(8)</t>
    <rPh sb="0" eb="1">
      <t>ビョ</t>
    </rPh>
    <phoneticPr fontId="1"/>
  </si>
  <si>
    <t>ズレ秒(9)</t>
    <rPh sb="0" eb="1">
      <t>ビョ</t>
    </rPh>
    <phoneticPr fontId="1"/>
  </si>
  <si>
    <t>ズレ秒(10)</t>
    <rPh sb="0" eb="1">
      <t>ビョ</t>
    </rPh>
    <phoneticPr fontId="1"/>
  </si>
  <si>
    <t>ズレ平均</t>
    <rPh sb="0" eb="2">
      <t>ヘイキ</t>
    </rPh>
    <phoneticPr fontId="1"/>
  </si>
  <si>
    <t>バッファ(%)</t>
    <phoneticPr fontId="1"/>
  </si>
  <si>
    <t>20%のバッファ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</si>
</sst>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2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44E7-F5D2-4F4F-B576-E8F50F4686D2}">
  <dimension ref="A1:O15"/>
  <sheetViews>
    <sheetView tabSelected="1" zoomScale="79" zoomScaleNormal="98" workbookViewId="0">
      <selection activeCell="B2" sqref="B2"/>
    </sheetView>
  </sheetViews>
  <sheetFormatPr baseColWidth="10" defaultRowHeight="20"/>
  <sheetData>
    <row r="1" spans="1:15" ht="21" thickBo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1" t="s">
        <v>16</v>
      </c>
    </row>
    <row r="2" spans="1:15" ht="21" thickBot="1">
      <c r="A2" t="s">
        <v>0</v>
      </c>
      <c r="B2">
        <f>((4*60+10)+(10*60+59)+(1*60+51)+(0*60+31))/4</f>
        <v>262.75</v>
      </c>
      <c r="C2">
        <f>((6*60+46)+(0*60+10))/2</f>
        <v>208</v>
      </c>
      <c r="D2">
        <f>((3*60+32)+(7*60+47)+(1*60+11)+(2*60+59)+(2*60+21)+(1*60+58))/6</f>
        <v>198</v>
      </c>
      <c r="E2">
        <f>((3*60+24)+(4*60+19)+(7*60+32)+(10*60+29))/4</f>
        <v>386</v>
      </c>
      <c r="F2">
        <f>((6*60+2)+(2*60+9))/2</f>
        <v>245.5</v>
      </c>
      <c r="G2">
        <f>((60*6+2)+(60*7+49)+(60*6+11))/3</f>
        <v>400.66666666666669</v>
      </c>
      <c r="H2">
        <f>((60*4+8)+(3*6-11)+(0*60+30)+(3*60+35))/4</f>
        <v>125</v>
      </c>
      <c r="I2">
        <v>37</v>
      </c>
      <c r="J2">
        <f>((1*60+49)+(15*60+31))/2</f>
        <v>520</v>
      </c>
      <c r="K2">
        <f>((6*60+31)+(2*60+43)+(9*60+42))/3</f>
        <v>378.66666666666669</v>
      </c>
      <c r="L2" s="2">
        <f>SUM(B2:K2)/COUNT(B2:K2)/60</f>
        <v>4.6026388888888894</v>
      </c>
      <c r="M2">
        <f>(((3*60+40)/(3*60*60+40*60+50)+(16*60+36)/(1*60*60+48*60+56))/2)*100</f>
        <v>8.4495277245329206</v>
      </c>
    </row>
    <row r="3" spans="1:15" ht="21" thickBot="1">
      <c r="A3" t="s">
        <v>1</v>
      </c>
      <c r="B3">
        <f>((3*60+41)+(3*60+35)+(1*60+55)+(0*60+53)+(2*60+41)+(2*60+43))/6</f>
        <v>154.66666666666666</v>
      </c>
      <c r="C3">
        <f>((3*60+55)+(1*60+17)+(7*60+6)+(8*60+21))/4</f>
        <v>309.75</v>
      </c>
      <c r="D3">
        <f>((3*60+32)+(1*60+29)+(17)+(78)+(60*1+43)+(7*60+24))/6</f>
        <v>157.16666666666666</v>
      </c>
      <c r="E3">
        <f>(91+60)/2</f>
        <v>75.5</v>
      </c>
      <c r="L3" s="2">
        <f>SUM(B3:K3)/COUNT(B3:E3)/60</f>
        <v>2.9045138888888884</v>
      </c>
      <c r="M3">
        <f>(18*60+17)/(1*60*60+13*60+4)*100</f>
        <v>25.022810218978105</v>
      </c>
      <c r="O3" t="s">
        <v>17</v>
      </c>
    </row>
    <row r="4" spans="1:15" ht="21" thickBot="1">
      <c r="A4" t="s">
        <v>2</v>
      </c>
      <c r="B4">
        <f>15*60+58</f>
        <v>958</v>
      </c>
      <c r="L4" s="2">
        <f>SUM(B4)/COUNT(B4:K4)/60</f>
        <v>15.966666666666667</v>
      </c>
      <c r="M4" s="3"/>
    </row>
    <row r="5" spans="1:15">
      <c r="A5" t="s">
        <v>3</v>
      </c>
      <c r="B5">
        <f>((3*60+13)+(1*60+19))/2</f>
        <v>136</v>
      </c>
      <c r="L5" s="2">
        <f>SUM(B5)/COUNT(B5:K5)/60</f>
        <v>2.2666666666666666</v>
      </c>
    </row>
    <row r="6" spans="1:15">
      <c r="L6">
        <f>STDEV(L2:L5)</f>
        <v>6.430384944034766</v>
      </c>
    </row>
    <row r="7" spans="1:15">
      <c r="M7">
        <v>276.15833300000003</v>
      </c>
    </row>
    <row r="8" spans="1:15">
      <c r="M8">
        <v>174.27083300000001</v>
      </c>
    </row>
    <row r="9" spans="1:15">
      <c r="M9">
        <v>958</v>
      </c>
    </row>
    <row r="10" spans="1:15">
      <c r="M10">
        <v>136</v>
      </c>
    </row>
    <row r="15" spans="1:15">
      <c r="I15">
        <f>150*4</f>
        <v>600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2020-07-29T07:26:05Z</dcterms:created>
  <dcterms:modified xsi:type="dcterms:W3CDTF">2020-08-29T08:08:35Z</dcterms:modified>
</cp:coreProperties>
</file>