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/Desktop/SFC/研究会/Chiko-Bear Project/2019/秋/"/>
    </mc:Choice>
  </mc:AlternateContent>
  <xr:revisionPtr revIDLastSave="0" documentId="13_ncr:1_{59AE3498-EFD1-344B-B153-3D6B32B20370}" xr6:coauthVersionLast="36" xr6:coauthVersionMax="36" xr10:uidLastSave="{00000000-0000-0000-0000-000000000000}"/>
  <bookViews>
    <workbookView xWindow="4140" yWindow="2800" windowWidth="28300" windowHeight="16260" activeTab="2" xr2:uid="{D856BFC1-0786-B040-829C-0149618B5A48}"/>
  </bookViews>
  <sheets>
    <sheet name="概要" sheetId="2" r:id="rId1"/>
    <sheet name="詳細(助川友理)" sheetId="1" r:id="rId2"/>
    <sheet name="詳細 (西村)" sheetId="7" r:id="rId3"/>
    <sheet name="詳細(助川知佳)" sheetId="4" r:id="rId4"/>
    <sheet name="詳細 (安達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G17" i="4"/>
  <c r="K3" i="6"/>
  <c r="M11" i="4"/>
  <c r="M7" i="4"/>
  <c r="M3" i="4"/>
  <c r="L3" i="7"/>
  <c r="K8" i="1"/>
  <c r="M7" i="1"/>
  <c r="M3" i="1"/>
  <c r="M15" i="1"/>
  <c r="M11" i="1"/>
  <c r="K18" i="4" l="1"/>
  <c r="K25" i="1" l="1"/>
  <c r="A7" i="6"/>
  <c r="H24" i="1"/>
  <c r="G24" i="1"/>
  <c r="F24" i="1"/>
  <c r="E24" i="1"/>
  <c r="D24" i="1"/>
  <c r="G25" i="1" s="1"/>
  <c r="I17" i="4"/>
  <c r="D8" i="7"/>
  <c r="J4" i="7"/>
  <c r="J5" i="7" s="1"/>
  <c r="I5" i="7"/>
  <c r="G5" i="7"/>
  <c r="F5" i="7"/>
  <c r="D5" i="7"/>
  <c r="C5" i="7"/>
  <c r="J9" i="4"/>
  <c r="I9" i="4"/>
  <c r="H5" i="7"/>
  <c r="E5" i="7"/>
  <c r="L13" i="4"/>
  <c r="K13" i="4"/>
  <c r="J13" i="4"/>
  <c r="H13" i="4"/>
  <c r="F13" i="4"/>
  <c r="L12" i="4"/>
  <c r="K12" i="4"/>
  <c r="D13" i="4"/>
  <c r="I13" i="4"/>
  <c r="G13" i="4"/>
  <c r="E13" i="4"/>
  <c r="C13" i="4"/>
  <c r="K4" i="4"/>
  <c r="K5" i="4"/>
  <c r="K8" i="4"/>
  <c r="K9" i="4" s="1"/>
  <c r="L4" i="4"/>
  <c r="K4" i="7" l="1"/>
  <c r="K5" i="7"/>
  <c r="H5" i="6"/>
  <c r="E5" i="6"/>
  <c r="D5" i="6"/>
  <c r="C5" i="6"/>
  <c r="F5" i="6"/>
  <c r="G5" i="6"/>
  <c r="I4" i="6"/>
  <c r="I5" i="6" s="1"/>
  <c r="D9" i="4"/>
  <c r="C9" i="4"/>
  <c r="G9" i="4"/>
  <c r="H9" i="4"/>
  <c r="F9" i="4"/>
  <c r="J5" i="4"/>
  <c r="I5" i="4"/>
  <c r="H5" i="4"/>
  <c r="F5" i="4"/>
  <c r="D5" i="4"/>
  <c r="E9" i="4"/>
  <c r="L8" i="4"/>
  <c r="L9" i="4" s="1"/>
  <c r="G5" i="4"/>
  <c r="E5" i="4"/>
  <c r="C5" i="4"/>
  <c r="J21" i="1"/>
  <c r="K21" i="1"/>
  <c r="I21" i="1"/>
  <c r="E21" i="1"/>
  <c r="D21" i="1"/>
  <c r="F21" i="1"/>
  <c r="G21" i="1"/>
  <c r="H21" i="1"/>
  <c r="C21" i="1"/>
  <c r="M19" i="1"/>
  <c r="L20" i="1"/>
  <c r="L21" i="1" s="1"/>
  <c r="K20" i="1"/>
  <c r="K17" i="1"/>
  <c r="G17" i="1"/>
  <c r="H17" i="1"/>
  <c r="I17" i="1"/>
  <c r="F17" i="1"/>
  <c r="D17" i="1"/>
  <c r="E17" i="1"/>
  <c r="J17" i="1"/>
  <c r="C17" i="1"/>
  <c r="L16" i="1"/>
  <c r="L17" i="1" s="1"/>
  <c r="K16" i="1"/>
  <c r="F13" i="1"/>
  <c r="D13" i="1"/>
  <c r="E13" i="1"/>
  <c r="B14" i="1" s="1"/>
  <c r="G13" i="1"/>
  <c r="H13" i="1"/>
  <c r="I13" i="1"/>
  <c r="J13" i="1"/>
  <c r="C13" i="1"/>
  <c r="L12" i="1"/>
  <c r="L13" i="1" s="1"/>
  <c r="K12" i="1"/>
  <c r="K13" i="1" s="1"/>
  <c r="J9" i="1"/>
  <c r="I9" i="1"/>
  <c r="E9" i="1"/>
  <c r="D9" i="1"/>
  <c r="F9" i="1"/>
  <c r="G9" i="1"/>
  <c r="H9" i="1"/>
  <c r="K9" i="1"/>
  <c r="C9" i="1"/>
  <c r="J5" i="1"/>
  <c r="I5" i="1"/>
  <c r="D5" i="1"/>
  <c r="E5" i="1"/>
  <c r="F5" i="1"/>
  <c r="G5" i="1"/>
  <c r="H5" i="1"/>
  <c r="K5" i="1"/>
  <c r="C5" i="1"/>
  <c r="L4" i="1"/>
  <c r="L5" i="1" s="1"/>
  <c r="K4" i="1"/>
  <c r="L8" i="1" l="1"/>
  <c r="L9" i="1" s="1"/>
  <c r="B6" i="1"/>
  <c r="B10" i="1"/>
  <c r="J4" i="6"/>
  <c r="J5" i="6" s="1"/>
  <c r="L5" i="4"/>
</calcChain>
</file>

<file path=xl/sharedStrings.xml><?xml version="1.0" encoding="utf-8"?>
<sst xmlns="http://schemas.openxmlformats.org/spreadsheetml/2006/main" count="251" uniqueCount="53">
  <si>
    <t>date</t>
    <phoneticPr fontId="2"/>
  </si>
  <si>
    <t>洗面所支度</t>
    <rPh sb="0" eb="2">
      <t>シタク</t>
    </rPh>
    <phoneticPr fontId="2"/>
  </si>
  <si>
    <t>task</t>
    <phoneticPr fontId="2"/>
  </si>
  <si>
    <t>朝食</t>
    <rPh sb="0" eb="2">
      <t>チョウショk</t>
    </rPh>
    <phoneticPr fontId="2"/>
  </si>
  <si>
    <t>着替え</t>
    <phoneticPr fontId="2"/>
  </si>
  <si>
    <t>歯磨き</t>
    <rPh sb="0" eb="2">
      <t>ハミガk</t>
    </rPh>
    <phoneticPr fontId="2"/>
  </si>
  <si>
    <t>化粧</t>
    <rPh sb="0" eb="2">
      <t>ケショ</t>
    </rPh>
    <phoneticPr fontId="2"/>
  </si>
  <si>
    <t>その他</t>
    <phoneticPr fontId="2"/>
  </si>
  <si>
    <t>予想</t>
    <rPh sb="0" eb="2">
      <t>ヨソウ</t>
    </rPh>
    <phoneticPr fontId="2"/>
  </si>
  <si>
    <t>実態</t>
    <rPh sb="0" eb="2">
      <t>ジッタ</t>
    </rPh>
    <phoneticPr fontId="2"/>
  </si>
  <si>
    <t>差分</t>
    <rPh sb="0" eb="2">
      <t>サブン</t>
    </rPh>
    <phoneticPr fontId="2"/>
  </si>
  <si>
    <t>助川友理の実験結果</t>
    <rPh sb="0" eb="2">
      <t>スケガw</t>
    </rPh>
    <phoneticPr fontId="2"/>
  </si>
  <si>
    <t>睡眠時間</t>
    <phoneticPr fontId="2"/>
  </si>
  <si>
    <t>体調</t>
    <rPh sb="0" eb="2">
      <t>タイチョ</t>
    </rPh>
    <phoneticPr fontId="2"/>
  </si>
  <si>
    <t>疲労度</t>
    <phoneticPr fontId="2"/>
  </si>
  <si>
    <t>体調</t>
    <phoneticPr fontId="2"/>
  </si>
  <si>
    <t>定性評価</t>
    <rPh sb="0" eb="1">
      <t>テイ</t>
    </rPh>
    <phoneticPr fontId="2"/>
  </si>
  <si>
    <t>モチベ</t>
    <phoneticPr fontId="2"/>
  </si>
  <si>
    <t>温度</t>
    <rPh sb="0" eb="2">
      <t>オンd</t>
    </rPh>
    <phoneticPr fontId="2"/>
  </si>
  <si>
    <t>湿度</t>
    <rPh sb="0" eb="2">
      <t>シツド</t>
    </rPh>
    <phoneticPr fontId="2"/>
  </si>
  <si>
    <t>ストレス</t>
    <phoneticPr fontId="2"/>
  </si>
  <si>
    <t>気圧</t>
  </si>
  <si>
    <t>気圧</t>
    <rPh sb="0" eb="2">
      <t>キアt</t>
    </rPh>
    <phoneticPr fontId="2"/>
  </si>
  <si>
    <t>第一理想</t>
    <phoneticPr fontId="2"/>
  </si>
  <si>
    <t>第二理想</t>
    <rPh sb="0" eb="2">
      <t>ダイニ</t>
    </rPh>
    <phoneticPr fontId="2"/>
  </si>
  <si>
    <t>風呂</t>
    <rPh sb="0" eb="2">
      <t>フr</t>
    </rPh>
    <phoneticPr fontId="2"/>
  </si>
  <si>
    <t>ドライヤー</t>
    <phoneticPr fontId="2"/>
  </si>
  <si>
    <t>routine</t>
    <phoneticPr fontId="2"/>
  </si>
  <si>
    <t>priority</t>
    <phoneticPr fontId="2"/>
  </si>
  <si>
    <t>task evaluate</t>
    <phoneticPr fontId="2"/>
  </si>
  <si>
    <t>condition(night)</t>
    <phoneticPr fontId="2"/>
  </si>
  <si>
    <t>condition(morning)</t>
    <phoneticPr fontId="2"/>
  </si>
  <si>
    <t>総合</t>
    <rPh sb="0" eb="2">
      <t>ソウゴ</t>
    </rPh>
    <phoneticPr fontId="2"/>
  </si>
  <si>
    <t>準備</t>
    <rPh sb="0" eb="2">
      <t>ジュン</t>
    </rPh>
    <phoneticPr fontId="2"/>
  </si>
  <si>
    <t>助川知佳の実験結果</t>
    <rPh sb="0" eb="2">
      <t>スケガw</t>
    </rPh>
    <phoneticPr fontId="2"/>
  </si>
  <si>
    <t>ニュースチェック</t>
    <phoneticPr fontId="2"/>
  </si>
  <si>
    <t>洗面所</t>
    <rPh sb="0" eb="2">
      <t>センメn</t>
    </rPh>
    <phoneticPr fontId="2"/>
  </si>
  <si>
    <t>戸締り</t>
    <phoneticPr fontId="2"/>
  </si>
  <si>
    <t>安達の実験結果</t>
    <rPh sb="0" eb="2">
      <t>アダt</t>
    </rPh>
    <phoneticPr fontId="2"/>
  </si>
  <si>
    <t>眠気</t>
    <rPh sb="0" eb="2">
      <t>ネムk</t>
    </rPh>
    <phoneticPr fontId="2"/>
  </si>
  <si>
    <t>西村の実験結果</t>
    <phoneticPr fontId="2"/>
  </si>
  <si>
    <t>連絡確認</t>
    <phoneticPr fontId="2"/>
  </si>
  <si>
    <t>シャワー</t>
    <phoneticPr fontId="2"/>
  </si>
  <si>
    <t>洗面支度</t>
    <rPh sb="0" eb="2">
      <t>センメn</t>
    </rPh>
    <phoneticPr fontId="2"/>
  </si>
  <si>
    <t>荷物確認等</t>
    <rPh sb="0" eb="2">
      <t>ニモt</t>
    </rPh>
    <phoneticPr fontId="2"/>
  </si>
  <si>
    <t>1日目</t>
    <rPh sb="0" eb="1">
      <t>ニt</t>
    </rPh>
    <phoneticPr fontId="2"/>
  </si>
  <si>
    <t>2日目</t>
    <rPh sb="0" eb="1">
      <t>ニt</t>
    </rPh>
    <phoneticPr fontId="2"/>
  </si>
  <si>
    <t>3日目</t>
    <rPh sb="0" eb="1">
      <t>ニt</t>
    </rPh>
    <phoneticPr fontId="2"/>
  </si>
  <si>
    <t>4日目</t>
    <rPh sb="0" eb="1">
      <t>ニt</t>
    </rPh>
    <phoneticPr fontId="2"/>
  </si>
  <si>
    <t>5日目</t>
    <phoneticPr fontId="2"/>
  </si>
  <si>
    <t>℃</t>
    <phoneticPr fontId="2"/>
  </si>
  <si>
    <t>%</t>
    <phoneticPr fontId="2"/>
  </si>
  <si>
    <t>hPa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</si>
</sst>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theme="4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  <font>
      <sz val="12"/>
      <color rgb="FF444444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5" fontId="0" fillId="0" borderId="0" xfId="0" applyNumberFormat="1">
      <alignment vertical="center"/>
    </xf>
    <xf numFmtId="21" fontId="0" fillId="0" borderId="0" xfId="0" applyNumberFormat="1">
      <alignment vertical="center"/>
    </xf>
    <xf numFmtId="45" fontId="1" fillId="0" borderId="0" xfId="0" applyNumberFormat="1" applyFont="1">
      <alignment vertical="center"/>
    </xf>
    <xf numFmtId="45" fontId="3" fillId="0" borderId="0" xfId="0" applyNumberFormat="1" applyFont="1">
      <alignment vertical="center"/>
    </xf>
    <xf numFmtId="45" fontId="0" fillId="2" borderId="0" xfId="0" applyNumberFormat="1" applyFill="1">
      <alignment vertical="center"/>
    </xf>
    <xf numFmtId="45" fontId="0" fillId="0" borderId="0" xfId="0" applyNumberFormat="1" applyFill="1">
      <alignment vertical="center"/>
    </xf>
    <xf numFmtId="45" fontId="0" fillId="0" borderId="0" xfId="0" applyNumberFormat="1" applyFont="1">
      <alignment vertical="center"/>
    </xf>
    <xf numFmtId="45" fontId="4" fillId="0" borderId="0" xfId="0" applyNumberFormat="1" applyFont="1">
      <alignment vertical="center"/>
    </xf>
    <xf numFmtId="45" fontId="5" fillId="0" borderId="0" xfId="0" applyNumberFormat="1" applyFont="1" applyFill="1">
      <alignment vertical="center"/>
    </xf>
    <xf numFmtId="2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56" fontId="0" fillId="3" borderId="0" xfId="0" applyNumberFormat="1" applyFill="1" applyAlignment="1">
      <alignment horizontal="center" vertical="center"/>
    </xf>
    <xf numFmtId="0" fontId="6" fillId="0" borderId="0" xfId="0" applyFont="1">
      <alignment vertical="center"/>
    </xf>
    <xf numFmtId="56" fontId="0" fillId="4" borderId="0" xfId="0" applyNumberFormat="1" applyFill="1" applyAlignment="1">
      <alignment horizontal="center"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953A-9E5D-F34D-8759-1066C42C02A1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597C-229A-8F40-927D-854C3297CF3C}">
  <dimension ref="A1:V25"/>
  <sheetViews>
    <sheetView zoomScale="63" workbookViewId="0">
      <selection activeCell="K9" sqref="K9"/>
    </sheetView>
  </sheetViews>
  <sheetFormatPr baseColWidth="10" defaultRowHeight="20"/>
  <cols>
    <col min="3" max="3" width="14.42578125" bestFit="1" customWidth="1"/>
  </cols>
  <sheetData>
    <row r="1" spans="1:22">
      <c r="A1" s="14" t="s">
        <v>11</v>
      </c>
      <c r="B1" s="14"/>
      <c r="C1" s="3" t="s">
        <v>2</v>
      </c>
      <c r="D1" s="2"/>
      <c r="F1" s="3"/>
      <c r="G1" s="3"/>
      <c r="H1" s="3"/>
      <c r="I1" s="3"/>
      <c r="J1" s="3"/>
      <c r="K1" s="3"/>
      <c r="L1" s="3"/>
      <c r="M1" s="3"/>
      <c r="N1" s="3" t="s">
        <v>16</v>
      </c>
      <c r="O1" s="3"/>
      <c r="P1" s="3"/>
      <c r="Q1" s="3"/>
      <c r="R1" s="3"/>
      <c r="S1" s="3"/>
    </row>
    <row r="2" spans="1:22">
      <c r="A2" t="s">
        <v>0</v>
      </c>
      <c r="C2" t="s">
        <v>25</v>
      </c>
      <c r="D2" t="s">
        <v>26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23</v>
      </c>
      <c r="L2" t="s">
        <v>24</v>
      </c>
      <c r="M2" t="s">
        <v>32</v>
      </c>
      <c r="N2" s="14" t="s">
        <v>30</v>
      </c>
      <c r="O2" s="14"/>
      <c r="P2" s="14" t="s">
        <v>31</v>
      </c>
      <c r="Q2" s="14"/>
      <c r="R2" s="14" t="s">
        <v>29</v>
      </c>
      <c r="S2" s="14"/>
      <c r="T2" s="14" t="s">
        <v>7</v>
      </c>
      <c r="U2" s="14"/>
    </row>
    <row r="3" spans="1:22">
      <c r="A3" s="15" t="s">
        <v>45</v>
      </c>
      <c r="B3" s="1" t="s">
        <v>8</v>
      </c>
      <c r="C3" s="4">
        <v>0</v>
      </c>
      <c r="D3" s="4">
        <v>0</v>
      </c>
      <c r="E3" s="4">
        <v>1.0416666666666666E-2</v>
      </c>
      <c r="F3" s="4">
        <v>6.9444444444444441E-3</v>
      </c>
      <c r="G3" s="4">
        <v>3.472222222222222E-3</v>
      </c>
      <c r="H3" s="4">
        <v>3.472222222222222E-3</v>
      </c>
      <c r="I3" s="4">
        <v>1.0416666666666666E-2</v>
      </c>
      <c r="J3" s="4">
        <v>1.0416666666666666E-2</v>
      </c>
      <c r="K3" s="5">
        <v>4.5138888888888888E-2</v>
      </c>
      <c r="L3" s="5">
        <v>7.2916666666666671E-2</v>
      </c>
      <c r="M3" s="5">
        <f>SUM(C3:J3)</f>
        <v>4.5138888888888888E-2</v>
      </c>
      <c r="N3" t="s">
        <v>15</v>
      </c>
      <c r="O3">
        <v>4</v>
      </c>
      <c r="P3" t="s">
        <v>15</v>
      </c>
      <c r="Q3">
        <v>4</v>
      </c>
      <c r="R3" t="s">
        <v>27</v>
      </c>
      <c r="S3">
        <v>1</v>
      </c>
      <c r="T3" t="s">
        <v>12</v>
      </c>
      <c r="U3" s="5">
        <v>0.29166666666666669</v>
      </c>
    </row>
    <row r="4" spans="1:22">
      <c r="A4" s="15"/>
      <c r="B4" s="1" t="s">
        <v>9</v>
      </c>
      <c r="C4" s="4">
        <v>0</v>
      </c>
      <c r="D4" s="4">
        <v>0</v>
      </c>
      <c r="E4" s="4">
        <v>1.4606481481481482E-2</v>
      </c>
      <c r="F4" s="4">
        <v>1.2372685185185186E-2</v>
      </c>
      <c r="G4" s="4">
        <v>9.4560185185185181E-3</v>
      </c>
      <c r="H4" s="4">
        <v>4.4328703703703709E-3</v>
      </c>
      <c r="I4" s="8">
        <v>0</v>
      </c>
      <c r="J4" s="4">
        <v>6.122685185185185E-3</v>
      </c>
      <c r="K4" s="5">
        <f>SUM(C4:J4)</f>
        <v>4.6990740740740743E-2</v>
      </c>
      <c r="L4" s="5">
        <f>K4</f>
        <v>4.6990740740740743E-2</v>
      </c>
      <c r="M4" s="5"/>
      <c r="N4" t="s">
        <v>14</v>
      </c>
      <c r="O4">
        <v>5</v>
      </c>
      <c r="P4" t="s">
        <v>14</v>
      </c>
      <c r="Q4">
        <v>4</v>
      </c>
      <c r="R4" t="s">
        <v>28</v>
      </c>
      <c r="S4">
        <v>5</v>
      </c>
      <c r="T4" t="s">
        <v>18</v>
      </c>
      <c r="U4">
        <v>5.6</v>
      </c>
      <c r="V4" t="s">
        <v>50</v>
      </c>
    </row>
    <row r="5" spans="1:22">
      <c r="A5" s="15"/>
      <c r="B5" s="1" t="s">
        <v>10</v>
      </c>
      <c r="C5" s="4">
        <f>C4-C3</f>
        <v>0</v>
      </c>
      <c r="D5" s="4">
        <f t="shared" ref="D5:K5" si="0">D4-D3</f>
        <v>0</v>
      </c>
      <c r="E5" s="6">
        <f t="shared" si="0"/>
        <v>4.1898148148148164E-3</v>
      </c>
      <c r="F5" s="6">
        <f t="shared" si="0"/>
        <v>5.4282407407407422E-3</v>
      </c>
      <c r="G5" s="6">
        <f t="shared" si="0"/>
        <v>5.9837962962962961E-3</v>
      </c>
      <c r="H5" s="6">
        <f t="shared" si="0"/>
        <v>9.6064814814814884E-4</v>
      </c>
      <c r="I5" s="7">
        <f>I3-I4</f>
        <v>1.0416666666666666E-2</v>
      </c>
      <c r="J5" s="7">
        <f>J3-J4</f>
        <v>4.2939814814814811E-3</v>
      </c>
      <c r="K5" s="6">
        <f t="shared" si="0"/>
        <v>1.8518518518518545E-3</v>
      </c>
      <c r="L5" s="7">
        <f>L3-L4</f>
        <v>2.5925925925925929E-2</v>
      </c>
      <c r="M5" s="7"/>
      <c r="N5" t="s">
        <v>17</v>
      </c>
      <c r="O5">
        <v>4</v>
      </c>
      <c r="P5" t="s">
        <v>39</v>
      </c>
      <c r="Q5">
        <v>4</v>
      </c>
      <c r="T5" t="s">
        <v>19</v>
      </c>
      <c r="U5">
        <v>80</v>
      </c>
      <c r="V5" t="s">
        <v>51</v>
      </c>
    </row>
    <row r="6" spans="1:22">
      <c r="A6" s="15"/>
      <c r="B6" s="5">
        <f>AVERAGE(E5:J5)</f>
        <v>5.2121913580246921E-3</v>
      </c>
      <c r="C6" s="1"/>
      <c r="D6" s="1"/>
      <c r="E6" s="4"/>
      <c r="F6" s="4"/>
      <c r="G6" s="4"/>
      <c r="H6" s="4"/>
      <c r="I6" s="4"/>
      <c r="J6" s="4"/>
      <c r="K6" s="1"/>
      <c r="N6" t="s">
        <v>20</v>
      </c>
      <c r="O6">
        <v>5</v>
      </c>
      <c r="P6" t="s">
        <v>20</v>
      </c>
      <c r="Q6">
        <v>4</v>
      </c>
      <c r="T6" t="s">
        <v>22</v>
      </c>
      <c r="U6" s="17">
        <v>1017.1</v>
      </c>
      <c r="V6" t="s">
        <v>52</v>
      </c>
    </row>
    <row r="7" spans="1:22">
      <c r="A7" s="16" t="s">
        <v>46</v>
      </c>
      <c r="B7" s="1" t="s">
        <v>8</v>
      </c>
      <c r="C7" s="4">
        <v>2.0833333333333332E-2</v>
      </c>
      <c r="D7" s="4">
        <v>1.0416666666666666E-2</v>
      </c>
      <c r="E7" s="4">
        <v>6.9444444444444441E-3</v>
      </c>
      <c r="F7" s="4">
        <v>6.9444444444444441E-3</v>
      </c>
      <c r="G7" s="4">
        <v>3.472222222222222E-3</v>
      </c>
      <c r="H7" s="4">
        <v>3.472222222222222E-3</v>
      </c>
      <c r="I7" s="4">
        <v>1.0416666666666666E-2</v>
      </c>
      <c r="J7" s="4">
        <v>3.472222222222222E-3</v>
      </c>
      <c r="K7" s="5">
        <v>6.25E-2</v>
      </c>
      <c r="L7" s="5">
        <v>8.3333333333333329E-2</v>
      </c>
      <c r="M7" s="5">
        <f>SUM(C7:J7)</f>
        <v>6.5972222222222238E-2</v>
      </c>
      <c r="N7" t="s">
        <v>13</v>
      </c>
      <c r="O7">
        <v>5</v>
      </c>
      <c r="P7" t="s">
        <v>13</v>
      </c>
      <c r="Q7">
        <v>4</v>
      </c>
      <c r="R7" t="s">
        <v>27</v>
      </c>
      <c r="S7">
        <v>1</v>
      </c>
      <c r="T7" t="s">
        <v>12</v>
      </c>
      <c r="U7" s="5">
        <v>0.20833333333333334</v>
      </c>
    </row>
    <row r="8" spans="1:22">
      <c r="A8" s="16"/>
      <c r="B8" s="1" t="s">
        <v>9</v>
      </c>
      <c r="C8" s="4">
        <v>2.8761574074074075E-2</v>
      </c>
      <c r="D8" s="4">
        <v>7.5462962962962966E-3</v>
      </c>
      <c r="E8" s="4">
        <v>4.7337962962962958E-3</v>
      </c>
      <c r="F8" s="4">
        <v>7.2916666666666659E-3</v>
      </c>
      <c r="G8" s="4">
        <v>4.6874999999999998E-3</v>
      </c>
      <c r="H8" s="4">
        <v>5.6481481481481478E-3</v>
      </c>
      <c r="I8" s="4">
        <v>7.9282407407407409E-3</v>
      </c>
      <c r="J8" s="4">
        <v>3.0324074074074073E-3</v>
      </c>
      <c r="K8" s="5">
        <f>SUM(C8:J8)</f>
        <v>6.9629629629629625E-2</v>
      </c>
      <c r="L8" s="5">
        <f>K8</f>
        <v>6.9629629629629625E-2</v>
      </c>
      <c r="M8" s="5"/>
      <c r="N8" t="s">
        <v>14</v>
      </c>
      <c r="O8">
        <v>5</v>
      </c>
      <c r="P8" t="s">
        <v>14</v>
      </c>
      <c r="Q8">
        <v>4</v>
      </c>
      <c r="R8" t="s">
        <v>28</v>
      </c>
      <c r="S8">
        <v>5</v>
      </c>
      <c r="T8" t="s">
        <v>18</v>
      </c>
      <c r="U8" s="17">
        <v>6.4</v>
      </c>
    </row>
    <row r="9" spans="1:22">
      <c r="A9" s="16"/>
      <c r="B9" s="1" t="s">
        <v>10</v>
      </c>
      <c r="C9" s="6">
        <f>C8-C7</f>
        <v>7.9282407407407426E-3</v>
      </c>
      <c r="D9" s="7">
        <f>D7-D8</f>
        <v>2.8703703703703695E-3</v>
      </c>
      <c r="E9" s="7">
        <f>E7-E8</f>
        <v>2.2106481481481482E-3</v>
      </c>
      <c r="F9" s="6">
        <f t="shared" ref="F9:K9" si="1">F8-F7</f>
        <v>3.4722222222222186E-4</v>
      </c>
      <c r="G9" s="6">
        <f t="shared" si="1"/>
        <v>1.2152777777777778E-3</v>
      </c>
      <c r="H9" s="6">
        <f t="shared" si="1"/>
        <v>2.1759259259259258E-3</v>
      </c>
      <c r="I9" s="7">
        <f>I7-I8</f>
        <v>2.4884259259259252E-3</v>
      </c>
      <c r="J9" s="7">
        <f>J7-J8</f>
        <v>4.3981481481481476E-4</v>
      </c>
      <c r="K9" s="6">
        <f t="shared" si="1"/>
        <v>7.1296296296296247E-3</v>
      </c>
      <c r="L9" s="7">
        <f>L7-L8</f>
        <v>1.3703703703703704E-2</v>
      </c>
      <c r="M9" s="7"/>
      <c r="N9" t="s">
        <v>17</v>
      </c>
      <c r="O9">
        <v>5</v>
      </c>
      <c r="P9" t="s">
        <v>39</v>
      </c>
      <c r="Q9">
        <v>4</v>
      </c>
      <c r="T9" t="s">
        <v>19</v>
      </c>
      <c r="U9" s="17">
        <v>98</v>
      </c>
    </row>
    <row r="10" spans="1:22">
      <c r="A10" s="16"/>
      <c r="B10" s="5">
        <f>AVERAGE(C9:J9)</f>
        <v>2.4594907407407404E-3</v>
      </c>
      <c r="C10" s="4"/>
      <c r="D10" s="4"/>
      <c r="E10" s="4"/>
      <c r="F10" s="4"/>
      <c r="G10" s="4"/>
      <c r="H10" s="4"/>
      <c r="I10" s="4"/>
      <c r="J10" s="4"/>
      <c r="K10" s="4"/>
      <c r="N10" t="s">
        <v>20</v>
      </c>
      <c r="O10">
        <v>4</v>
      </c>
      <c r="P10" t="s">
        <v>20</v>
      </c>
      <c r="Q10">
        <v>4</v>
      </c>
      <c r="T10" t="s">
        <v>21</v>
      </c>
      <c r="U10" s="17">
        <v>1013.5</v>
      </c>
    </row>
    <row r="11" spans="1:22">
      <c r="A11" s="16" t="s">
        <v>47</v>
      </c>
      <c r="B11" s="1" t="s">
        <v>8</v>
      </c>
      <c r="C11" s="4">
        <v>0</v>
      </c>
      <c r="D11" s="4">
        <v>0</v>
      </c>
      <c r="E11" s="4">
        <v>6.9444444444444441E-3</v>
      </c>
      <c r="F11" s="4">
        <v>6.9444444444444441E-3</v>
      </c>
      <c r="G11" s="4">
        <v>3.472222222222222E-3</v>
      </c>
      <c r="H11" s="4">
        <v>3.472222222222222E-3</v>
      </c>
      <c r="I11" s="4">
        <v>1.0416666666666666E-2</v>
      </c>
      <c r="J11" s="4">
        <v>3.472222222222222E-3</v>
      </c>
      <c r="K11" s="5">
        <v>3.3333333333333333E-2</v>
      </c>
      <c r="L11" s="5">
        <v>4.5138888888888888E-2</v>
      </c>
      <c r="M11" s="5">
        <f>SUM(C11:J11)</f>
        <v>3.4722222222222224E-2</v>
      </c>
      <c r="N11" t="s">
        <v>13</v>
      </c>
      <c r="O11">
        <v>4</v>
      </c>
      <c r="P11" t="s">
        <v>13</v>
      </c>
      <c r="Q11">
        <v>4</v>
      </c>
      <c r="R11" t="s">
        <v>27</v>
      </c>
      <c r="S11">
        <v>5</v>
      </c>
      <c r="T11" t="s">
        <v>12</v>
      </c>
      <c r="U11" s="5">
        <v>0.375</v>
      </c>
    </row>
    <row r="12" spans="1:22">
      <c r="A12" s="16"/>
      <c r="B12" s="1" t="s">
        <v>9</v>
      </c>
      <c r="C12" s="9">
        <v>0</v>
      </c>
      <c r="D12" s="9">
        <v>0</v>
      </c>
      <c r="E12" s="8">
        <v>0</v>
      </c>
      <c r="F12" s="4">
        <v>7.3726851851851861E-3</v>
      </c>
      <c r="G12" s="4">
        <v>3.1828703703703702E-3</v>
      </c>
      <c r="H12" s="4">
        <v>2.1064814814814813E-3</v>
      </c>
      <c r="I12" s="8">
        <v>0</v>
      </c>
      <c r="J12" s="4">
        <v>3.1249999999999997E-3</v>
      </c>
      <c r="K12" s="5">
        <f>SUM(C12:J12)</f>
        <v>1.5787037037037037E-2</v>
      </c>
      <c r="L12" s="5">
        <f>SUM(C12:K12)</f>
        <v>3.1574074074074074E-2</v>
      </c>
      <c r="M12" s="5"/>
      <c r="N12" t="s">
        <v>14</v>
      </c>
      <c r="O12">
        <v>4</v>
      </c>
      <c r="P12" t="s">
        <v>14</v>
      </c>
      <c r="Q12">
        <v>4</v>
      </c>
      <c r="R12" t="s">
        <v>28</v>
      </c>
      <c r="S12">
        <v>4</v>
      </c>
      <c r="T12" t="s">
        <v>18</v>
      </c>
      <c r="U12" s="17">
        <v>4.4000000000000004</v>
      </c>
    </row>
    <row r="13" spans="1:22">
      <c r="A13" s="16"/>
      <c r="B13" s="1" t="s">
        <v>10</v>
      </c>
      <c r="C13" s="4">
        <f>C11-C12</f>
        <v>0</v>
      </c>
      <c r="D13" s="4">
        <f t="shared" ref="D13:L13" si="2">D11-D12</f>
        <v>0</v>
      </c>
      <c r="E13" s="7">
        <f t="shared" si="2"/>
        <v>6.9444444444444441E-3</v>
      </c>
      <c r="F13" s="6">
        <f>F12-F11</f>
        <v>4.2824074074074205E-4</v>
      </c>
      <c r="G13" s="7">
        <f t="shared" si="2"/>
        <v>2.8935185185185184E-4</v>
      </c>
      <c r="H13" s="7">
        <f t="shared" si="2"/>
        <v>1.3657407407407407E-3</v>
      </c>
      <c r="I13" s="7">
        <f t="shared" si="2"/>
        <v>1.0416666666666666E-2</v>
      </c>
      <c r="J13" s="7">
        <f t="shared" si="2"/>
        <v>3.4722222222222229E-4</v>
      </c>
      <c r="K13" s="7">
        <f t="shared" si="2"/>
        <v>1.7546296296296296E-2</v>
      </c>
      <c r="L13" s="7">
        <f t="shared" si="2"/>
        <v>1.3564814814814814E-2</v>
      </c>
      <c r="M13" s="7"/>
      <c r="N13" t="s">
        <v>17</v>
      </c>
      <c r="O13">
        <v>3</v>
      </c>
      <c r="P13" t="s">
        <v>39</v>
      </c>
      <c r="Q13">
        <v>4</v>
      </c>
      <c r="T13" t="s">
        <v>19</v>
      </c>
      <c r="U13" s="17">
        <v>52</v>
      </c>
    </row>
    <row r="14" spans="1:22">
      <c r="A14" s="16"/>
      <c r="B14" s="5">
        <f>AVERAGE(E13:J13)</f>
        <v>3.2986111111111111E-3</v>
      </c>
      <c r="C14" s="1"/>
      <c r="D14" s="1"/>
      <c r="N14" t="s">
        <v>20</v>
      </c>
      <c r="O14">
        <v>2</v>
      </c>
      <c r="P14" t="s">
        <v>20</v>
      </c>
      <c r="Q14">
        <v>4</v>
      </c>
      <c r="T14" t="s">
        <v>21</v>
      </c>
      <c r="U14" s="17">
        <v>1021.6</v>
      </c>
    </row>
    <row r="15" spans="1:22">
      <c r="A15" s="18" t="s">
        <v>48</v>
      </c>
      <c r="B15" s="1" t="s">
        <v>8</v>
      </c>
      <c r="C15" s="4">
        <v>2.0833333333333332E-2</v>
      </c>
      <c r="D15" s="4">
        <v>1.0416666666666666E-2</v>
      </c>
      <c r="E15" s="4">
        <v>6.9444444444444441E-3</v>
      </c>
      <c r="F15" s="4">
        <v>6.9444444444444441E-3</v>
      </c>
      <c r="G15" s="4">
        <v>3.472222222222222E-3</v>
      </c>
      <c r="H15" s="4">
        <v>3.472222222222222E-3</v>
      </c>
      <c r="I15" s="4">
        <v>1.0416666666666666E-2</v>
      </c>
      <c r="J15" s="4">
        <v>3.472222222222222E-3</v>
      </c>
      <c r="K15" s="5">
        <v>5.2083333333333336E-2</v>
      </c>
      <c r="L15" s="5">
        <v>6.25E-2</v>
      </c>
      <c r="M15" s="5">
        <f>SUM(C15:J15)</f>
        <v>6.5972222222222238E-2</v>
      </c>
      <c r="N15" t="s">
        <v>13</v>
      </c>
      <c r="O15">
        <v>4</v>
      </c>
      <c r="P15" t="s">
        <v>13</v>
      </c>
      <c r="Q15">
        <v>3</v>
      </c>
      <c r="R15" t="s">
        <v>27</v>
      </c>
      <c r="S15">
        <v>1</v>
      </c>
      <c r="T15" t="s">
        <v>12</v>
      </c>
      <c r="U15" s="5">
        <v>0.33333333333333331</v>
      </c>
    </row>
    <row r="16" spans="1:22">
      <c r="A16" s="18"/>
      <c r="B16" s="1" t="s">
        <v>9</v>
      </c>
      <c r="C16" s="4">
        <v>1.9027777777777779E-2</v>
      </c>
      <c r="D16" s="4">
        <v>9.1087962962962971E-3</v>
      </c>
      <c r="E16" s="8">
        <v>0</v>
      </c>
      <c r="F16" s="4">
        <v>8.2060185185185187E-3</v>
      </c>
      <c r="G16" s="4">
        <v>4.8495370370370368E-3</v>
      </c>
      <c r="H16" s="4">
        <v>5.185185185185185E-3</v>
      </c>
      <c r="I16" s="4">
        <v>2.119212962962963E-2</v>
      </c>
      <c r="J16" s="4">
        <v>2.1064814814814813E-3</v>
      </c>
      <c r="K16" s="5">
        <f>SUM(C16:J16)</f>
        <v>6.9675925925925933E-2</v>
      </c>
      <c r="L16" s="5">
        <f>K16</f>
        <v>6.9675925925925933E-2</v>
      </c>
      <c r="M16" s="5"/>
      <c r="N16" t="s">
        <v>14</v>
      </c>
      <c r="O16">
        <v>3</v>
      </c>
      <c r="P16" t="s">
        <v>14</v>
      </c>
      <c r="Q16">
        <v>3</v>
      </c>
      <c r="R16" t="s">
        <v>28</v>
      </c>
      <c r="S16">
        <v>4</v>
      </c>
      <c r="T16" t="s">
        <v>18</v>
      </c>
      <c r="U16" s="17">
        <v>5.3</v>
      </c>
    </row>
    <row r="17" spans="1:21">
      <c r="A17" s="18"/>
      <c r="B17" s="1" t="s">
        <v>10</v>
      </c>
      <c r="C17" s="7">
        <f>C15-C16</f>
        <v>1.8055555555555533E-3</v>
      </c>
      <c r="D17" s="7">
        <f t="shared" ref="D17:J17" si="3">D15-D16</f>
        <v>1.307870370370369E-3</v>
      </c>
      <c r="E17" s="7">
        <f t="shared" si="3"/>
        <v>6.9444444444444441E-3</v>
      </c>
      <c r="F17" s="6">
        <f>F16-F15</f>
        <v>1.2615740740740747E-3</v>
      </c>
      <c r="G17" s="6">
        <f t="shared" ref="G17:I17" si="4">G16-G15</f>
        <v>1.3773148148148147E-3</v>
      </c>
      <c r="H17" s="6">
        <f t="shared" si="4"/>
        <v>1.712962962962963E-3</v>
      </c>
      <c r="I17" s="6">
        <f t="shared" si="4"/>
        <v>1.0775462962962964E-2</v>
      </c>
      <c r="J17" s="7">
        <f t="shared" si="3"/>
        <v>1.3657407407407407E-3</v>
      </c>
      <c r="K17" s="6">
        <f>K16-K15</f>
        <v>1.7592592592592597E-2</v>
      </c>
      <c r="L17" s="6">
        <f>L16-L15</f>
        <v>7.1759259259259328E-3</v>
      </c>
      <c r="M17" s="6"/>
      <c r="N17" t="s">
        <v>17</v>
      </c>
      <c r="O17">
        <v>5</v>
      </c>
      <c r="P17" t="s">
        <v>39</v>
      </c>
      <c r="Q17">
        <v>3</v>
      </c>
      <c r="T17" t="s">
        <v>19</v>
      </c>
      <c r="U17" s="17">
        <v>69</v>
      </c>
    </row>
    <row r="18" spans="1:21">
      <c r="A18" s="18"/>
      <c r="B18" s="1"/>
      <c r="C18" s="1"/>
      <c r="D18" s="1"/>
      <c r="N18" t="s">
        <v>20</v>
      </c>
      <c r="O18">
        <v>3</v>
      </c>
      <c r="P18" t="s">
        <v>20</v>
      </c>
      <c r="Q18">
        <v>5</v>
      </c>
      <c r="T18" t="s">
        <v>21</v>
      </c>
      <c r="U18" s="17">
        <v>1010.8</v>
      </c>
    </row>
    <row r="19" spans="1:21">
      <c r="A19" s="16" t="s">
        <v>49</v>
      </c>
      <c r="B19" s="1" t="s">
        <v>8</v>
      </c>
      <c r="C19" s="4">
        <v>0</v>
      </c>
      <c r="D19" s="4">
        <v>0</v>
      </c>
      <c r="E19" s="4">
        <v>6.9444444444444441E-3</v>
      </c>
      <c r="F19" s="4">
        <v>6.9444444444444441E-3</v>
      </c>
      <c r="G19" s="4">
        <v>3.472222222222222E-3</v>
      </c>
      <c r="H19" s="4">
        <v>3.472222222222222E-3</v>
      </c>
      <c r="I19" s="4">
        <v>1.0416666666666666E-2</v>
      </c>
      <c r="J19" s="4">
        <v>3.472222222222222E-3</v>
      </c>
      <c r="K19" s="5">
        <v>3.125E-2</v>
      </c>
      <c r="L19" s="5">
        <v>4.027777777777778E-2</v>
      </c>
      <c r="M19" s="5">
        <f>SUM(C19:J19)</f>
        <v>3.4722222222222224E-2</v>
      </c>
      <c r="N19" t="s">
        <v>13</v>
      </c>
      <c r="O19">
        <v>4</v>
      </c>
      <c r="P19" t="s">
        <v>13</v>
      </c>
      <c r="Q19">
        <v>4</v>
      </c>
      <c r="R19" t="s">
        <v>27</v>
      </c>
      <c r="S19">
        <v>5</v>
      </c>
      <c r="T19" t="s">
        <v>12</v>
      </c>
      <c r="U19" s="5">
        <v>0.25</v>
      </c>
    </row>
    <row r="20" spans="1:21">
      <c r="A20" s="16"/>
      <c r="B20" s="1" t="s">
        <v>9</v>
      </c>
      <c r="C20" s="4">
        <v>0</v>
      </c>
      <c r="D20" s="4">
        <v>0</v>
      </c>
      <c r="E20" s="4">
        <v>2.4189814814814816E-3</v>
      </c>
      <c r="F20" s="4">
        <v>8.8310185185185176E-3</v>
      </c>
      <c r="G20" s="4">
        <v>5.3356481481481484E-3</v>
      </c>
      <c r="H20" s="4">
        <v>4.7337962962962958E-3</v>
      </c>
      <c r="I20" s="4">
        <v>3.6805555555555554E-3</v>
      </c>
      <c r="J20" s="4">
        <v>2.2569444444444447E-3</v>
      </c>
      <c r="K20" s="5">
        <f>SUM(C20:J20)</f>
        <v>2.7256944444444441E-2</v>
      </c>
      <c r="L20" s="5">
        <f>K20</f>
        <v>2.7256944444444441E-2</v>
      </c>
      <c r="M20" s="5"/>
      <c r="N20" t="s">
        <v>14</v>
      </c>
      <c r="O20">
        <v>4</v>
      </c>
      <c r="P20" t="s">
        <v>14</v>
      </c>
      <c r="Q20">
        <v>4</v>
      </c>
      <c r="R20" t="s">
        <v>28</v>
      </c>
      <c r="S20">
        <v>3</v>
      </c>
      <c r="T20" t="s">
        <v>18</v>
      </c>
      <c r="U20" s="17">
        <v>2.4</v>
      </c>
    </row>
    <row r="21" spans="1:21">
      <c r="A21" s="16"/>
      <c r="B21" s="1" t="s">
        <v>10</v>
      </c>
      <c r="C21" s="4">
        <f>C20-C19</f>
        <v>0</v>
      </c>
      <c r="D21" s="4">
        <f t="shared" ref="D21:H21" si="5">D20-D19</f>
        <v>0</v>
      </c>
      <c r="E21" s="7">
        <f>E19-E20</f>
        <v>4.525462962962962E-3</v>
      </c>
      <c r="F21" s="6">
        <f t="shared" si="5"/>
        <v>1.8865740740740735E-3</v>
      </c>
      <c r="G21" s="6">
        <f t="shared" si="5"/>
        <v>1.8634259259259264E-3</v>
      </c>
      <c r="H21" s="6">
        <f t="shared" si="5"/>
        <v>1.2615740740740738E-3</v>
      </c>
      <c r="I21" s="7">
        <f>I19-I20</f>
        <v>6.7361111111111111E-3</v>
      </c>
      <c r="J21" s="7">
        <f t="shared" ref="J21:L21" si="6">J19-J20</f>
        <v>1.2152777777777774E-3</v>
      </c>
      <c r="K21" s="7">
        <f t="shared" si="6"/>
        <v>3.9930555555555587E-3</v>
      </c>
      <c r="L21" s="7">
        <f t="shared" si="6"/>
        <v>1.3020833333333339E-2</v>
      </c>
      <c r="M21" s="4"/>
      <c r="N21" t="s">
        <v>17</v>
      </c>
      <c r="O21">
        <v>4</v>
      </c>
      <c r="P21" t="s">
        <v>39</v>
      </c>
      <c r="Q21">
        <v>4</v>
      </c>
      <c r="T21" t="s">
        <v>19</v>
      </c>
      <c r="U21" s="17">
        <v>81</v>
      </c>
    </row>
    <row r="22" spans="1:21">
      <c r="A22" s="16"/>
      <c r="N22" t="s">
        <v>20</v>
      </c>
      <c r="O22">
        <v>4</v>
      </c>
      <c r="P22" t="s">
        <v>20</v>
      </c>
      <c r="Q22">
        <v>4</v>
      </c>
      <c r="T22" t="s">
        <v>21</v>
      </c>
      <c r="U22" s="17">
        <v>1012.8</v>
      </c>
    </row>
    <row r="23" spans="1:21">
      <c r="A23">
        <v>5</v>
      </c>
    </row>
    <row r="24" spans="1:21">
      <c r="D24">
        <f>(6+8+8+2+15+6)/6</f>
        <v>7.5</v>
      </c>
      <c r="E24">
        <f>(11+4+3+1+1+3+3+1)/8</f>
        <v>3.375</v>
      </c>
      <c r="F24">
        <f>(10+1+2+15)/6</f>
        <v>4.666666666666667</v>
      </c>
      <c r="G24">
        <f>(3+2+10+3+3+3+15+2)/8</f>
        <v>5.125</v>
      </c>
      <c r="H24">
        <f>(6+3+3+2+10+2)/6</f>
        <v>4.333333333333333</v>
      </c>
    </row>
    <row r="25" spans="1:21">
      <c r="G25">
        <f>AVERAGE(D24:H24)</f>
        <v>5</v>
      </c>
      <c r="K25">
        <f>(0+5+2+20+5)/5</f>
        <v>6.4</v>
      </c>
    </row>
  </sheetData>
  <mergeCells count="10">
    <mergeCell ref="A7:A10"/>
    <mergeCell ref="A11:A14"/>
    <mergeCell ref="A15:A18"/>
    <mergeCell ref="A19:A22"/>
    <mergeCell ref="A1:B1"/>
    <mergeCell ref="N2:O2"/>
    <mergeCell ref="T2:U2"/>
    <mergeCell ref="R2:S2"/>
    <mergeCell ref="P2:Q2"/>
    <mergeCell ref="A3:A6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F730-2D1C-7D4F-99DF-6F05209DAE9C}">
  <dimension ref="A1:T8"/>
  <sheetViews>
    <sheetView tabSelected="1" zoomScale="110" workbookViewId="0">
      <selection activeCell="L4" sqref="L4"/>
    </sheetView>
  </sheetViews>
  <sheetFormatPr baseColWidth="10" defaultRowHeight="20"/>
  <cols>
    <col min="3" max="3" width="14.42578125" bestFit="1" customWidth="1"/>
  </cols>
  <sheetData>
    <row r="1" spans="1:20">
      <c r="A1" s="14" t="s">
        <v>40</v>
      </c>
      <c r="B1" s="14"/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16</v>
      </c>
      <c r="N1" s="3"/>
      <c r="O1" s="3"/>
      <c r="P1" s="3"/>
      <c r="Q1" s="3"/>
      <c r="R1" s="3"/>
    </row>
    <row r="2" spans="1:20">
      <c r="A2" t="s">
        <v>0</v>
      </c>
      <c r="C2" t="s">
        <v>41</v>
      </c>
      <c r="D2" t="s">
        <v>42</v>
      </c>
      <c r="E2" t="s">
        <v>4</v>
      </c>
      <c r="F2" t="s">
        <v>43</v>
      </c>
      <c r="G2" t="s">
        <v>26</v>
      </c>
      <c r="H2" t="s">
        <v>44</v>
      </c>
      <c r="I2" t="s">
        <v>3</v>
      </c>
      <c r="J2" t="s">
        <v>23</v>
      </c>
      <c r="K2" t="s">
        <v>24</v>
      </c>
      <c r="L2" t="s">
        <v>32</v>
      </c>
      <c r="M2" s="14" t="s">
        <v>30</v>
      </c>
      <c r="N2" s="14"/>
      <c r="O2" s="14" t="s">
        <v>31</v>
      </c>
      <c r="P2" s="14"/>
      <c r="Q2" s="14" t="s">
        <v>29</v>
      </c>
      <c r="R2" s="14"/>
      <c r="S2" s="14" t="s">
        <v>7</v>
      </c>
      <c r="T2" s="14"/>
    </row>
    <row r="3" spans="1:20">
      <c r="A3" s="15">
        <v>43853</v>
      </c>
      <c r="B3" s="1" t="s">
        <v>8</v>
      </c>
      <c r="C3" s="4">
        <v>6.9444444444444441E-3</v>
      </c>
      <c r="D3" s="4">
        <v>6.9444444444444441E-3</v>
      </c>
      <c r="E3" s="4">
        <v>3.472222222222222E-3</v>
      </c>
      <c r="F3" s="4">
        <v>3.472222222222222E-3</v>
      </c>
      <c r="G3" s="4">
        <v>3.472222222222222E-3</v>
      </c>
      <c r="H3" s="4">
        <v>3.472222222222222E-3</v>
      </c>
      <c r="I3" s="4">
        <v>0</v>
      </c>
      <c r="J3" s="5">
        <v>4.1666666666666664E-2</v>
      </c>
      <c r="K3" s="5">
        <v>6.25E-2</v>
      </c>
      <c r="L3" s="5">
        <f>SUM(C3:I3)</f>
        <v>2.7777777777777783E-2</v>
      </c>
      <c r="M3" t="s">
        <v>13</v>
      </c>
      <c r="N3">
        <v>4</v>
      </c>
      <c r="O3" t="s">
        <v>13</v>
      </c>
      <c r="P3">
        <v>2</v>
      </c>
      <c r="Q3" t="s">
        <v>27</v>
      </c>
      <c r="R3">
        <v>1</v>
      </c>
      <c r="S3" t="s">
        <v>12</v>
      </c>
      <c r="T3" s="5">
        <v>0.29166666666666669</v>
      </c>
    </row>
    <row r="4" spans="1:20">
      <c r="A4" s="15"/>
      <c r="B4" s="1" t="s">
        <v>9</v>
      </c>
      <c r="C4" s="9">
        <v>1.1851851851851851E-2</v>
      </c>
      <c r="D4" s="9">
        <v>1.8032407407407407E-2</v>
      </c>
      <c r="E4" s="9">
        <v>1.4120370370370369E-3</v>
      </c>
      <c r="F4" s="9">
        <v>1.2847222222222223E-3</v>
      </c>
      <c r="G4" s="9">
        <v>4.1203703703703706E-3</v>
      </c>
      <c r="H4" s="9">
        <v>1.3425925925925925E-3</v>
      </c>
      <c r="I4" s="4">
        <v>1.269675925925926E-2</v>
      </c>
      <c r="J4" s="13">
        <f>SUM(C4:I4)</f>
        <v>5.0740740740740739E-2</v>
      </c>
      <c r="K4" s="13">
        <f>J4</f>
        <v>5.0740740740740739E-2</v>
      </c>
      <c r="L4" s="5"/>
      <c r="M4" t="s">
        <v>14</v>
      </c>
      <c r="N4">
        <v>3</v>
      </c>
      <c r="O4" t="s">
        <v>14</v>
      </c>
      <c r="P4">
        <v>2</v>
      </c>
      <c r="Q4" t="s">
        <v>28</v>
      </c>
      <c r="R4">
        <v>3</v>
      </c>
      <c r="S4" t="s">
        <v>18</v>
      </c>
    </row>
    <row r="5" spans="1:20">
      <c r="A5" s="15"/>
      <c r="B5" s="1" t="s">
        <v>10</v>
      </c>
      <c r="C5" s="6">
        <f>C4-C3</f>
        <v>4.9074074074074072E-3</v>
      </c>
      <c r="D5" s="6">
        <f>D4-D3</f>
        <v>1.1087962962962963E-2</v>
      </c>
      <c r="E5" s="7">
        <f>E3-E4</f>
        <v>2.0601851851851849E-3</v>
      </c>
      <c r="F5" s="7">
        <f>F3-F4</f>
        <v>2.1874999999999998E-3</v>
      </c>
      <c r="G5" s="6">
        <f>G4-G3</f>
        <v>6.4814814814814856E-4</v>
      </c>
      <c r="H5" s="7">
        <f>H3-H4</f>
        <v>2.1296296296296298E-3</v>
      </c>
      <c r="I5" s="6">
        <f>I4-I3</f>
        <v>1.269675925925926E-2</v>
      </c>
      <c r="J5" s="6">
        <f>J4-J3</f>
        <v>9.0740740740740747E-3</v>
      </c>
      <c r="K5" s="11">
        <f>K3-K4</f>
        <v>1.1759259259259261E-2</v>
      </c>
      <c r="L5" s="7"/>
      <c r="M5" t="s">
        <v>17</v>
      </c>
      <c r="N5">
        <v>3</v>
      </c>
      <c r="O5" t="s">
        <v>39</v>
      </c>
      <c r="P5">
        <v>2</v>
      </c>
      <c r="S5" t="s">
        <v>19</v>
      </c>
    </row>
    <row r="6" spans="1:20">
      <c r="A6" s="15"/>
      <c r="B6" s="4"/>
      <c r="C6" s="4"/>
      <c r="D6" s="4"/>
      <c r="E6" s="4"/>
      <c r="F6" s="4"/>
      <c r="G6" s="4"/>
      <c r="H6" s="4"/>
      <c r="I6" s="4"/>
      <c r="J6" s="4"/>
      <c r="M6" t="s">
        <v>20</v>
      </c>
      <c r="N6">
        <v>1</v>
      </c>
      <c r="O6" t="s">
        <v>20</v>
      </c>
      <c r="P6">
        <v>1</v>
      </c>
      <c r="S6" t="s">
        <v>21</v>
      </c>
    </row>
    <row r="7" spans="1:20">
      <c r="C7" s="4"/>
      <c r="D7" s="4"/>
      <c r="E7" s="4"/>
      <c r="F7" s="4"/>
      <c r="G7" s="4"/>
      <c r="H7" s="4"/>
      <c r="I7" s="4"/>
      <c r="J7" s="4"/>
      <c r="K7" s="4"/>
    </row>
    <row r="8" spans="1:20">
      <c r="C8" s="4"/>
      <c r="D8">
        <f>(7+16+2+3+1+3+18)/7</f>
        <v>7.1428571428571432</v>
      </c>
    </row>
  </sheetData>
  <mergeCells count="6">
    <mergeCell ref="S2:T2"/>
    <mergeCell ref="A3:A6"/>
    <mergeCell ref="A1:B1"/>
    <mergeCell ref="M2:N2"/>
    <mergeCell ref="O2:P2"/>
    <mergeCell ref="Q2:R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DFF6-8F86-FB42-AEEB-F102C0A89A9A}">
  <dimension ref="A1:U18"/>
  <sheetViews>
    <sheetView topLeftCell="E1" workbookViewId="0">
      <selection activeCell="Q5" sqref="Q5"/>
    </sheetView>
  </sheetViews>
  <sheetFormatPr baseColWidth="10" defaultRowHeight="20"/>
  <cols>
    <col min="3" max="3" width="14.42578125" bestFit="1" customWidth="1"/>
    <col min="15" max="15" width="13.42578125" bestFit="1" customWidth="1"/>
  </cols>
  <sheetData>
    <row r="1" spans="1:21">
      <c r="A1" s="14" t="s">
        <v>34</v>
      </c>
      <c r="B1" s="14"/>
      <c r="C1" s="3" t="s">
        <v>2</v>
      </c>
      <c r="D1" s="2"/>
      <c r="E1" s="3"/>
      <c r="F1" s="3"/>
      <c r="G1" s="3"/>
      <c r="H1" s="3"/>
      <c r="I1" s="3"/>
      <c r="K1" s="3"/>
      <c r="L1" s="3"/>
      <c r="M1" s="3"/>
      <c r="N1" s="3" t="s">
        <v>16</v>
      </c>
      <c r="O1" s="3"/>
      <c r="P1" s="3"/>
      <c r="Q1" s="3"/>
      <c r="R1" s="3"/>
      <c r="S1" s="3"/>
    </row>
    <row r="2" spans="1:21">
      <c r="A2" t="s">
        <v>0</v>
      </c>
      <c r="C2" t="s">
        <v>25</v>
      </c>
      <c r="D2" t="s">
        <v>26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33</v>
      </c>
      <c r="K2" t="s">
        <v>23</v>
      </c>
      <c r="L2" t="s">
        <v>24</v>
      </c>
      <c r="M2" t="s">
        <v>32</v>
      </c>
      <c r="N2" s="14" t="s">
        <v>30</v>
      </c>
      <c r="O2" s="14"/>
      <c r="P2" s="14" t="s">
        <v>31</v>
      </c>
      <c r="Q2" s="14"/>
      <c r="R2" s="14" t="s">
        <v>29</v>
      </c>
      <c r="S2" s="14"/>
      <c r="T2" s="14" t="s">
        <v>7</v>
      </c>
      <c r="U2" s="14"/>
    </row>
    <row r="3" spans="1:21">
      <c r="A3" s="15">
        <v>43845</v>
      </c>
      <c r="B3" s="1" t="s">
        <v>8</v>
      </c>
      <c r="C3" s="4">
        <v>1.0416666666666666E-2</v>
      </c>
      <c r="D3" s="4">
        <v>8.3333333333333332E-3</v>
      </c>
      <c r="E3" s="4">
        <v>0</v>
      </c>
      <c r="F3" s="4">
        <v>6.9444444444444441E-3</v>
      </c>
      <c r="G3" s="4">
        <v>2.0833333333333333E-3</v>
      </c>
      <c r="H3" s="4">
        <v>1.0416666666666666E-2</v>
      </c>
      <c r="I3" s="4">
        <v>0</v>
      </c>
      <c r="J3" s="4">
        <v>3.472222222222222E-3</v>
      </c>
      <c r="K3" s="5">
        <v>5.4166666666666669E-2</v>
      </c>
      <c r="L3" s="5">
        <v>7.4999999999999997E-2</v>
      </c>
      <c r="M3" s="5">
        <f>SUM(C3:J3)</f>
        <v>4.1666666666666664E-2</v>
      </c>
      <c r="N3" t="s">
        <v>13</v>
      </c>
      <c r="O3" s="19">
        <v>4</v>
      </c>
      <c r="P3" t="s">
        <v>13</v>
      </c>
      <c r="Q3" s="19">
        <v>2</v>
      </c>
      <c r="R3" t="s">
        <v>27</v>
      </c>
      <c r="S3">
        <v>5</v>
      </c>
      <c r="T3" t="s">
        <v>12</v>
      </c>
      <c r="U3" s="5">
        <v>0.29166666666666669</v>
      </c>
    </row>
    <row r="4" spans="1:21">
      <c r="A4" s="15"/>
      <c r="B4" s="1" t="s">
        <v>9</v>
      </c>
      <c r="C4" s="4">
        <v>1.3136574074074077E-2</v>
      </c>
      <c r="D4" s="4">
        <v>9.2245370370370363E-3</v>
      </c>
      <c r="E4" s="4">
        <v>0</v>
      </c>
      <c r="F4" s="4">
        <v>2.0138888888888888E-3</v>
      </c>
      <c r="G4" s="4">
        <v>2.9050925925925928E-3</v>
      </c>
      <c r="H4" s="4">
        <v>1.621527777777778E-2</v>
      </c>
      <c r="I4" s="4">
        <v>1.050925925925926E-2</v>
      </c>
      <c r="J4" s="4">
        <v>6.4467592592592597E-3</v>
      </c>
      <c r="K4" s="5">
        <f>SUM(C4:J4)</f>
        <v>6.0451388888888888E-2</v>
      </c>
      <c r="L4" s="5">
        <f>K4</f>
        <v>6.0451388888888888E-2</v>
      </c>
      <c r="M4" s="5"/>
      <c r="N4" t="s">
        <v>14</v>
      </c>
      <c r="O4" s="19">
        <v>4</v>
      </c>
      <c r="P4" t="s">
        <v>14</v>
      </c>
      <c r="Q4" s="19">
        <v>3</v>
      </c>
      <c r="R4" t="s">
        <v>28</v>
      </c>
      <c r="T4" t="s">
        <v>18</v>
      </c>
    </row>
    <row r="5" spans="1:21">
      <c r="A5" s="15"/>
      <c r="B5" s="1" t="s">
        <v>10</v>
      </c>
      <c r="C5" s="6">
        <f>C4-C3</f>
        <v>2.7199074074074105E-3</v>
      </c>
      <c r="D5" s="6">
        <f>D4-D3</f>
        <v>8.9120370370370308E-4</v>
      </c>
      <c r="E5" s="10">
        <f t="shared" ref="E5:H5" si="0">E4-E3</f>
        <v>0</v>
      </c>
      <c r="F5" s="7">
        <f>F3-F4</f>
        <v>4.9305555555555552E-3</v>
      </c>
      <c r="G5" s="6">
        <f t="shared" si="0"/>
        <v>8.2175925925925949E-4</v>
      </c>
      <c r="H5" s="6">
        <f t="shared" si="0"/>
        <v>5.7986111111111138E-3</v>
      </c>
      <c r="I5" s="6">
        <f>I4-I3</f>
        <v>1.050925925925926E-2</v>
      </c>
      <c r="J5" s="6">
        <f>J4-J3</f>
        <v>2.9745370370370377E-3</v>
      </c>
      <c r="K5" s="6">
        <f>K4-K3</f>
        <v>6.2847222222222193E-3</v>
      </c>
      <c r="L5" s="11">
        <f>L3-L4</f>
        <v>1.4548611111111109E-2</v>
      </c>
      <c r="M5" s="7"/>
      <c r="N5" t="s">
        <v>17</v>
      </c>
      <c r="O5" s="19">
        <v>4</v>
      </c>
      <c r="P5" t="s">
        <v>39</v>
      </c>
      <c r="Q5" s="19">
        <v>2</v>
      </c>
      <c r="T5" t="s">
        <v>19</v>
      </c>
    </row>
    <row r="6" spans="1:21">
      <c r="A6" s="15"/>
      <c r="B6" s="1"/>
      <c r="C6" s="4"/>
      <c r="D6" s="4"/>
      <c r="E6" s="4"/>
      <c r="F6" s="4"/>
      <c r="G6" s="4"/>
      <c r="H6" s="4"/>
      <c r="I6" s="4"/>
      <c r="J6" s="4"/>
      <c r="K6" s="4"/>
      <c r="N6" t="s">
        <v>20</v>
      </c>
      <c r="O6">
        <v>5</v>
      </c>
      <c r="P6" t="s">
        <v>20</v>
      </c>
      <c r="Q6">
        <v>3</v>
      </c>
      <c r="T6" t="s">
        <v>21</v>
      </c>
    </row>
    <row r="7" spans="1:21">
      <c r="A7" s="16">
        <v>43846</v>
      </c>
      <c r="B7" s="1" t="s">
        <v>8</v>
      </c>
      <c r="C7" s="4">
        <v>1.0416666666666666E-2</v>
      </c>
      <c r="D7" s="4">
        <v>1.0416666666666666E-2</v>
      </c>
      <c r="E7" s="4">
        <v>1.3888888888888889E-3</v>
      </c>
      <c r="F7" s="4">
        <v>6.9444444444444441E-3</v>
      </c>
      <c r="G7" s="4">
        <v>2.0833333333333333E-3</v>
      </c>
      <c r="H7" s="4">
        <v>1.0416666666666666E-2</v>
      </c>
      <c r="I7" s="4">
        <v>6.9444444444444441E-3</v>
      </c>
      <c r="J7" s="4">
        <v>6.9444444444444441E-3</v>
      </c>
      <c r="K7" s="5">
        <v>4.7222222222222221E-2</v>
      </c>
      <c r="L7" s="5">
        <v>6.1111111111111116E-2</v>
      </c>
      <c r="M7" s="5">
        <f>SUM(C7:J7)</f>
        <v>5.5555555555555552E-2</v>
      </c>
      <c r="N7" t="s">
        <v>13</v>
      </c>
      <c r="O7" s="19">
        <v>2</v>
      </c>
      <c r="P7" t="s">
        <v>13</v>
      </c>
      <c r="Q7" s="19">
        <v>2</v>
      </c>
      <c r="R7" t="s">
        <v>27</v>
      </c>
      <c r="S7">
        <v>3</v>
      </c>
      <c r="T7" t="s">
        <v>12</v>
      </c>
      <c r="U7" s="5">
        <v>0.375</v>
      </c>
    </row>
    <row r="8" spans="1:21">
      <c r="A8" s="16"/>
      <c r="B8" s="1" t="s">
        <v>9</v>
      </c>
      <c r="C8" s="9">
        <v>1.2870370370370372E-2</v>
      </c>
      <c r="D8" s="9">
        <v>9.386574074074075E-3</v>
      </c>
      <c r="E8" s="4">
        <v>1.8055555555555557E-3</v>
      </c>
      <c r="F8" s="4">
        <v>7.1412037037037043E-3</v>
      </c>
      <c r="G8" s="4">
        <v>2.488425925925926E-3</v>
      </c>
      <c r="H8" s="9">
        <v>1.1319444444444444E-2</v>
      </c>
      <c r="I8" s="4">
        <v>5.7523148148148143E-3</v>
      </c>
      <c r="J8" s="12">
        <v>1.8055555555555557E-3</v>
      </c>
      <c r="K8" s="5">
        <f>SUM(C8:J8)</f>
        <v>5.2569444444444446E-2</v>
      </c>
      <c r="L8" s="5">
        <f>K8</f>
        <v>5.2569444444444446E-2</v>
      </c>
      <c r="M8" s="5"/>
      <c r="N8" t="s">
        <v>14</v>
      </c>
      <c r="O8" s="19">
        <v>4</v>
      </c>
      <c r="P8" t="s">
        <v>14</v>
      </c>
      <c r="Q8" s="19">
        <v>3</v>
      </c>
      <c r="R8" t="s">
        <v>28</v>
      </c>
      <c r="T8" t="s">
        <v>18</v>
      </c>
    </row>
    <row r="9" spans="1:21">
      <c r="A9" s="16"/>
      <c r="B9" s="1" t="s">
        <v>10</v>
      </c>
      <c r="C9" s="6">
        <f t="shared" ref="C9" si="1">C8-C7</f>
        <v>2.4537037037037062E-3</v>
      </c>
      <c r="D9" s="11">
        <f>D7-D8</f>
        <v>1.0300925925925911E-3</v>
      </c>
      <c r="E9" s="6">
        <f>E8-E7</f>
        <v>4.1666666666666675E-4</v>
      </c>
      <c r="F9" s="6">
        <f>F8-F7</f>
        <v>1.9675925925926024E-4</v>
      </c>
      <c r="G9" s="6">
        <f>G8-G7</f>
        <v>4.0509259259259274E-4</v>
      </c>
      <c r="H9" s="6">
        <f t="shared" ref="H9" si="2">H8-H7</f>
        <v>9.0277777777777839E-4</v>
      </c>
      <c r="I9" s="7">
        <f>I7-I8</f>
        <v>1.1921296296296298E-3</v>
      </c>
      <c r="J9" s="6">
        <f>J7-J8</f>
        <v>5.1388888888888882E-3</v>
      </c>
      <c r="K9" s="6">
        <f>K8-K7</f>
        <v>5.3472222222222254E-3</v>
      </c>
      <c r="L9" s="7">
        <f>L7-L8</f>
        <v>8.5416666666666696E-3</v>
      </c>
      <c r="M9" s="7"/>
      <c r="N9" t="s">
        <v>17</v>
      </c>
      <c r="O9" s="19">
        <v>3</v>
      </c>
      <c r="P9" t="s">
        <v>39</v>
      </c>
      <c r="Q9" s="19">
        <v>3</v>
      </c>
      <c r="T9" t="s">
        <v>19</v>
      </c>
    </row>
    <row r="10" spans="1:21">
      <c r="A10" s="16"/>
      <c r="B10" s="1"/>
      <c r="C10" s="1"/>
      <c r="D10" s="1"/>
      <c r="N10" t="s">
        <v>20</v>
      </c>
      <c r="O10">
        <v>3</v>
      </c>
      <c r="P10" t="s">
        <v>20</v>
      </c>
      <c r="Q10">
        <v>2</v>
      </c>
      <c r="T10" t="s">
        <v>21</v>
      </c>
    </row>
    <row r="11" spans="1:21">
      <c r="A11" s="15">
        <v>43851</v>
      </c>
      <c r="B11" s="1" t="s">
        <v>8</v>
      </c>
      <c r="C11" s="4">
        <v>0</v>
      </c>
      <c r="D11" s="4">
        <v>0</v>
      </c>
      <c r="E11" s="4">
        <v>0</v>
      </c>
      <c r="F11" s="4">
        <v>6.9444444444444441E-3</v>
      </c>
      <c r="G11" s="4">
        <v>2.0833333333333333E-3</v>
      </c>
      <c r="H11" s="4">
        <v>1.0416666666666666E-2</v>
      </c>
      <c r="I11" s="4">
        <v>0</v>
      </c>
      <c r="J11" s="4">
        <v>1.0416666666666666E-2</v>
      </c>
      <c r="K11" s="5">
        <v>4.1666666666666664E-2</v>
      </c>
      <c r="L11" s="5">
        <v>5.347222222222222E-2</v>
      </c>
      <c r="M11" s="5">
        <f>SUM(C11:J11)</f>
        <v>2.9861111111111109E-2</v>
      </c>
      <c r="N11" t="s">
        <v>13</v>
      </c>
      <c r="O11" s="19">
        <v>3</v>
      </c>
      <c r="P11" t="s">
        <v>13</v>
      </c>
      <c r="Q11" s="19">
        <v>3</v>
      </c>
      <c r="R11" t="s">
        <v>27</v>
      </c>
      <c r="S11">
        <v>2</v>
      </c>
      <c r="T11" t="s">
        <v>12</v>
      </c>
      <c r="U11" s="5">
        <v>0.29166666666666669</v>
      </c>
    </row>
    <row r="12" spans="1:21">
      <c r="A12" s="15"/>
      <c r="B12" s="1" t="s">
        <v>9</v>
      </c>
      <c r="C12" s="9">
        <v>0</v>
      </c>
      <c r="D12" s="9">
        <v>0</v>
      </c>
      <c r="E12" s="4">
        <v>0</v>
      </c>
      <c r="F12" s="4">
        <v>5.8912037037037032E-3</v>
      </c>
      <c r="G12" s="4">
        <v>3.5648148148148154E-3</v>
      </c>
      <c r="H12" s="9">
        <v>9.7222222222222224E-3</v>
      </c>
      <c r="I12" s="4">
        <v>0</v>
      </c>
      <c r="J12" s="12">
        <v>0</v>
      </c>
      <c r="K12" s="5">
        <f>SUM(C12:J12)</f>
        <v>1.9178240740740739E-2</v>
      </c>
      <c r="L12" s="5">
        <f>K12</f>
        <v>1.9178240740740739E-2</v>
      </c>
      <c r="M12" s="5"/>
      <c r="N12" t="s">
        <v>14</v>
      </c>
      <c r="O12" s="19">
        <v>3</v>
      </c>
      <c r="P12" t="s">
        <v>14</v>
      </c>
      <c r="Q12" s="19">
        <v>3</v>
      </c>
      <c r="R12" t="s">
        <v>28</v>
      </c>
      <c r="S12">
        <v>4</v>
      </c>
      <c r="T12" t="s">
        <v>18</v>
      </c>
    </row>
    <row r="13" spans="1:21">
      <c r="A13" s="15"/>
      <c r="B13" s="1" t="s">
        <v>10</v>
      </c>
      <c r="C13" s="10">
        <f t="shared" ref="C13" si="3">C12-C11</f>
        <v>0</v>
      </c>
      <c r="D13" s="10">
        <f>D11-D12</f>
        <v>0</v>
      </c>
      <c r="E13" s="10">
        <f>E12-E11</f>
        <v>0</v>
      </c>
      <c r="F13" s="7">
        <f>F11-F12</f>
        <v>1.0532407407407409E-3</v>
      </c>
      <c r="G13" s="6">
        <f>G12-G11</f>
        <v>1.4814814814814821E-3</v>
      </c>
      <c r="H13" s="7">
        <f>H11-H12</f>
        <v>6.9444444444444371E-4</v>
      </c>
      <c r="I13" s="10">
        <f t="shared" ref="I13" si="4">I12-I11</f>
        <v>0</v>
      </c>
      <c r="J13" s="7">
        <f>J11-J12</f>
        <v>1.0416666666666666E-2</v>
      </c>
      <c r="K13" s="7">
        <f>K11-K12</f>
        <v>2.2488425925925926E-2</v>
      </c>
      <c r="L13" s="7">
        <f>L11-L12</f>
        <v>3.4293981481481481E-2</v>
      </c>
      <c r="M13" s="7"/>
      <c r="N13" t="s">
        <v>17</v>
      </c>
      <c r="O13" s="19">
        <v>3</v>
      </c>
      <c r="P13" t="s">
        <v>39</v>
      </c>
      <c r="Q13" s="19">
        <v>4</v>
      </c>
      <c r="T13" t="s">
        <v>19</v>
      </c>
    </row>
    <row r="14" spans="1:21">
      <c r="A14" s="15"/>
      <c r="N14" t="s">
        <v>20</v>
      </c>
      <c r="O14">
        <v>4</v>
      </c>
      <c r="P14" t="s">
        <v>20</v>
      </c>
      <c r="Q14">
        <v>3</v>
      </c>
      <c r="T14" t="s">
        <v>21</v>
      </c>
    </row>
    <row r="15" spans="1:21">
      <c r="B15">
        <v>4.25</v>
      </c>
    </row>
    <row r="17" spans="7:11">
      <c r="G17">
        <f>(4+1+7+1+8+15+4)/7</f>
        <v>5.7142857142857144</v>
      </c>
      <c r="H17">
        <f>(3+1+1+1+1+2+7)/7</f>
        <v>2.2857142857142856</v>
      </c>
      <c r="I17">
        <f>(1+2+1+15)/4</f>
        <v>4.75</v>
      </c>
    </row>
    <row r="18" spans="7:11">
      <c r="K18">
        <f>AVERAGE(G17:I17)</f>
        <v>4.25</v>
      </c>
    </row>
  </sheetData>
  <mergeCells count="8">
    <mergeCell ref="A11:A14"/>
    <mergeCell ref="A3:A6"/>
    <mergeCell ref="A7:A10"/>
    <mergeCell ref="A1:B1"/>
    <mergeCell ref="N2:O2"/>
    <mergeCell ref="P2:Q2"/>
    <mergeCell ref="R2:S2"/>
    <mergeCell ref="T2:U2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7A97-98C4-4743-8843-167885917E1F}">
  <dimension ref="A1:S7"/>
  <sheetViews>
    <sheetView zoomScale="93" workbookViewId="0">
      <selection activeCell="K4" sqref="K4"/>
    </sheetView>
  </sheetViews>
  <sheetFormatPr baseColWidth="10" defaultRowHeight="20"/>
  <cols>
    <col min="3" max="3" width="14.42578125" bestFit="1" customWidth="1"/>
  </cols>
  <sheetData>
    <row r="1" spans="1:19">
      <c r="A1" s="14" t="s">
        <v>38</v>
      </c>
      <c r="B1" s="14"/>
      <c r="C1" s="3" t="s">
        <v>2</v>
      </c>
      <c r="D1" s="3"/>
      <c r="E1" s="3"/>
      <c r="F1" s="3"/>
      <c r="G1" s="3"/>
      <c r="H1" s="3"/>
      <c r="I1" s="3"/>
      <c r="J1" s="3"/>
      <c r="K1" s="3"/>
      <c r="L1" s="3" t="s">
        <v>16</v>
      </c>
      <c r="M1" s="3"/>
      <c r="N1" s="3"/>
      <c r="O1" s="3"/>
      <c r="P1" s="3"/>
      <c r="Q1" s="3"/>
    </row>
    <row r="2" spans="1:19">
      <c r="A2" t="s">
        <v>0</v>
      </c>
      <c r="C2" t="s">
        <v>35</v>
      </c>
      <c r="D2" t="s">
        <v>3</v>
      </c>
      <c r="E2" t="s">
        <v>5</v>
      </c>
      <c r="F2" t="s">
        <v>36</v>
      </c>
      <c r="G2" t="s">
        <v>4</v>
      </c>
      <c r="H2" t="s">
        <v>37</v>
      </c>
      <c r="I2" t="s">
        <v>23</v>
      </c>
      <c r="J2" t="s">
        <v>24</v>
      </c>
      <c r="K2" t="s">
        <v>32</v>
      </c>
      <c r="L2" s="14" t="s">
        <v>30</v>
      </c>
      <c r="M2" s="14"/>
      <c r="N2" s="14" t="s">
        <v>31</v>
      </c>
      <c r="O2" s="14"/>
      <c r="P2" s="14" t="s">
        <v>29</v>
      </c>
      <c r="Q2" s="14"/>
      <c r="R2" s="14" t="s">
        <v>7</v>
      </c>
      <c r="S2" s="14"/>
    </row>
    <row r="3" spans="1:19">
      <c r="A3" s="15">
        <v>43845</v>
      </c>
      <c r="B3" s="1" t="s">
        <v>8</v>
      </c>
      <c r="C3" s="4">
        <v>6.9444444444444441E-3</v>
      </c>
      <c r="D3" s="4">
        <v>6.9444444444444441E-3</v>
      </c>
      <c r="E3" s="4">
        <v>3.472222222222222E-3</v>
      </c>
      <c r="F3" s="4">
        <v>3.472222222222222E-3</v>
      </c>
      <c r="G3" s="4">
        <v>3.472222222222222E-3</v>
      </c>
      <c r="H3" s="4">
        <v>3.472222222222222E-3</v>
      </c>
      <c r="I3" s="5">
        <v>2.7777777777777776E-2</v>
      </c>
      <c r="J3" s="5">
        <v>3.4722222222222224E-2</v>
      </c>
      <c r="K3" s="5">
        <f>SUM(C3:H3)</f>
        <v>2.7777777777777783E-2</v>
      </c>
      <c r="L3" t="s">
        <v>13</v>
      </c>
      <c r="M3">
        <v>3</v>
      </c>
      <c r="N3" t="s">
        <v>13</v>
      </c>
      <c r="O3">
        <v>3</v>
      </c>
      <c r="P3" t="s">
        <v>27</v>
      </c>
      <c r="Q3">
        <v>5</v>
      </c>
      <c r="R3" t="s">
        <v>12</v>
      </c>
      <c r="S3" s="5">
        <v>0.25</v>
      </c>
    </row>
    <row r="4" spans="1:19">
      <c r="A4" s="15"/>
      <c r="B4" s="1" t="s">
        <v>9</v>
      </c>
      <c r="C4" s="4">
        <v>4.7106481481481478E-3</v>
      </c>
      <c r="D4" s="4">
        <v>6.030092592592593E-3</v>
      </c>
      <c r="E4" s="4">
        <v>2.0833333333333333E-3</v>
      </c>
      <c r="F4" s="4">
        <v>3.7731481481481483E-3</v>
      </c>
      <c r="G4" s="4">
        <v>2.9513888888888888E-3</v>
      </c>
      <c r="H4" s="4">
        <v>1.3425925925925925E-3</v>
      </c>
      <c r="I4" s="5">
        <f>SUM(C4:H4)</f>
        <v>2.0891203703703703E-2</v>
      </c>
      <c r="J4" s="5">
        <f>I4</f>
        <v>2.0891203703703703E-2</v>
      </c>
      <c r="K4" s="5"/>
      <c r="L4" t="s">
        <v>14</v>
      </c>
      <c r="M4">
        <v>2</v>
      </c>
      <c r="N4" t="s">
        <v>14</v>
      </c>
      <c r="O4">
        <v>2</v>
      </c>
      <c r="P4" t="s">
        <v>28</v>
      </c>
      <c r="Q4">
        <v>4</v>
      </c>
      <c r="R4" t="s">
        <v>18</v>
      </c>
    </row>
    <row r="5" spans="1:19">
      <c r="A5" s="15"/>
      <c r="B5" s="1" t="s">
        <v>10</v>
      </c>
      <c r="C5" s="7">
        <f>C3-C4</f>
        <v>2.2337962962962962E-3</v>
      </c>
      <c r="D5" s="7">
        <f>D3-D4</f>
        <v>9.1435185185185109E-4</v>
      </c>
      <c r="E5" s="7">
        <f>E3-E4</f>
        <v>1.3888888888888887E-3</v>
      </c>
      <c r="F5" s="6">
        <f t="shared" ref="F5" si="0">F4-F3</f>
        <v>3.0092592592592627E-4</v>
      </c>
      <c r="G5" s="7">
        <f>G3-G4</f>
        <v>5.2083333333333322E-4</v>
      </c>
      <c r="H5" s="7">
        <f>H3-H4</f>
        <v>2.1296296296296298E-3</v>
      </c>
      <c r="I5" s="7">
        <f>I3-I4</f>
        <v>6.8865740740740727E-3</v>
      </c>
      <c r="J5" s="7">
        <f>J3-J4</f>
        <v>1.383101851851852E-2</v>
      </c>
      <c r="K5" s="7"/>
      <c r="L5" t="s">
        <v>17</v>
      </c>
      <c r="M5">
        <v>3</v>
      </c>
      <c r="N5" t="s">
        <v>39</v>
      </c>
      <c r="O5">
        <v>2</v>
      </c>
      <c r="R5" t="s">
        <v>19</v>
      </c>
    </row>
    <row r="6" spans="1:19">
      <c r="A6" s="15"/>
      <c r="B6" s="1"/>
      <c r="C6" s="4"/>
      <c r="D6" s="4"/>
      <c r="E6" s="4"/>
      <c r="F6" s="4"/>
      <c r="G6" s="4"/>
      <c r="H6" s="4"/>
      <c r="I6" s="4"/>
      <c r="L6" t="s">
        <v>20</v>
      </c>
      <c r="M6">
        <v>1</v>
      </c>
      <c r="N6" t="s">
        <v>20</v>
      </c>
      <c r="O6">
        <v>2</v>
      </c>
      <c r="R6" t="s">
        <v>21</v>
      </c>
    </row>
    <row r="7" spans="1:19">
      <c r="A7">
        <f>(3+1+2+1+3)/5</f>
        <v>2</v>
      </c>
    </row>
  </sheetData>
  <mergeCells count="6">
    <mergeCell ref="R2:S2"/>
    <mergeCell ref="A3:A6"/>
    <mergeCell ref="A1:B1"/>
    <mergeCell ref="L2:M2"/>
    <mergeCell ref="N2:O2"/>
    <mergeCell ref="P2:Q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詳細(助川友理)</vt:lpstr>
      <vt:lpstr>詳細 (西村)</vt:lpstr>
      <vt:lpstr>詳細(助川知佳)</vt:lpstr>
      <vt:lpstr>詳細 (安達)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2020-01-20T09:06:59Z</dcterms:created>
  <dcterms:modified xsi:type="dcterms:W3CDTF">2020-03-30T10:52:02Z</dcterms:modified>
</cp:coreProperties>
</file>