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wellcomp/grad-pro/実験/"/>
    </mc:Choice>
  </mc:AlternateContent>
  <xr:revisionPtr revIDLastSave="0" documentId="13_ncr:1_{58A54D1A-E548-C449-A568-808FA2AB6DB5}" xr6:coauthVersionLast="36" xr6:coauthVersionMax="36" xr10:uidLastSave="{00000000-0000-0000-0000-000000000000}"/>
  <bookViews>
    <workbookView xWindow="2480" yWindow="1120" windowWidth="24100" windowHeight="16240" activeTab="4" xr2:uid="{6A46D9DA-C5A8-8242-A820-BE65108E5CDC}"/>
  </bookViews>
  <sheets>
    <sheet name="off" sheetId="2" r:id="rId1"/>
    <sheet name="on" sheetId="1" r:id="rId2"/>
    <sheet name="yuni" sheetId="8" r:id="rId3"/>
    <sheet name="lindt" sheetId="4" r:id="rId4"/>
    <sheet name="ちか" sheetId="6" r:id="rId5"/>
    <sheet name="hisaya" sheetId="9" r:id="rId6"/>
    <sheet name="まつり" sheetId="5" r:id="rId7"/>
    <sheet name="sal" sheetId="7" r:id="rId8"/>
  </sheets>
  <definedNames>
    <definedName name="_xlchart.v1.0" hidden="1">off!$C$1</definedName>
    <definedName name="_xlchart.v1.1" hidden="1">off!$C$2:$C$31</definedName>
    <definedName name="_xlchart.v1.10" hidden="1">on!$E$1</definedName>
    <definedName name="_xlchart.v1.11" hidden="1">on!$E$2:$E$31</definedName>
    <definedName name="_xlchart.v1.2" hidden="1">off!$D$1</definedName>
    <definedName name="_xlchart.v1.3" hidden="1">off!$D$2:$D$31</definedName>
    <definedName name="_xlchart.v1.4" hidden="1">off!$E$1</definedName>
    <definedName name="_xlchart.v1.5" hidden="1">off!$E$2:$E$31</definedName>
    <definedName name="_xlchart.v1.6" hidden="1">on!$C$1</definedName>
    <definedName name="_xlchart.v1.7" hidden="1">on!$C$2:$C$31</definedName>
    <definedName name="_xlchart.v1.8" hidden="1">on!$D$1</definedName>
    <definedName name="_xlchart.v1.9" hidden="1">on!$D$2:$D$31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6" l="1" a="1"/>
  <c r="I20" i="6" s="1"/>
  <c r="I21" i="6"/>
  <c r="I9" i="6"/>
  <c r="I8" i="6" a="1"/>
  <c r="I8" i="6"/>
  <c r="I17" i="6"/>
  <c r="I16" i="6" a="1"/>
  <c r="I16" i="6" s="1"/>
  <c r="I13" i="6"/>
  <c r="I12" i="6" a="1"/>
  <c r="I12" i="6" s="1"/>
  <c r="I4" i="6" a="1"/>
  <c r="I4" i="6" s="1"/>
  <c r="I5" i="6"/>
  <c r="G9" i="4"/>
  <c r="H43" i="6"/>
  <c r="E53" i="6"/>
  <c r="G45" i="6"/>
  <c r="E45" i="6"/>
  <c r="G37" i="6"/>
  <c r="E37" i="6"/>
  <c r="C37" i="6"/>
  <c r="B33" i="6"/>
  <c r="G33" i="6"/>
  <c r="E33" i="6"/>
  <c r="E29" i="6"/>
  <c r="E25" i="6"/>
  <c r="G17" i="6"/>
  <c r="F9" i="6"/>
  <c r="J53" i="6"/>
  <c r="J45" i="6"/>
  <c r="J37" i="6"/>
  <c r="J33" i="6"/>
  <c r="J25" i="6"/>
  <c r="J21" i="6"/>
  <c r="J17" i="6"/>
  <c r="J13" i="6"/>
  <c r="J9" i="6"/>
  <c r="J5" i="6"/>
  <c r="G9" i="6"/>
  <c r="E21" i="6"/>
  <c r="F21" i="6"/>
  <c r="G21" i="6"/>
  <c r="D21" i="6"/>
  <c r="B21" i="6"/>
  <c r="E17" i="6"/>
  <c r="E13" i="6"/>
  <c r="E9" i="6"/>
  <c r="E5" i="6"/>
  <c r="M17" i="4"/>
  <c r="K17" i="4"/>
  <c r="M9" i="4"/>
  <c r="N5" i="4"/>
  <c r="M5" i="4"/>
  <c r="K5" i="4"/>
  <c r="C17" i="4"/>
  <c r="P17" i="4"/>
  <c r="P9" i="4"/>
  <c r="P5" i="4"/>
  <c r="P16" i="4"/>
  <c r="P16" i="4" a="1"/>
  <c r="P8" i="4" a="1"/>
  <c r="P8" i="4" s="1"/>
  <c r="P4" i="4" a="1"/>
  <c r="P4" i="4" s="1"/>
  <c r="G5" i="4"/>
  <c r="D5" i="4"/>
  <c r="E5" i="4"/>
  <c r="G13" i="4"/>
  <c r="G25" i="4"/>
  <c r="G21" i="4"/>
  <c r="G17" i="4"/>
  <c r="G24" i="4" a="1"/>
  <c r="G24" i="4" s="1"/>
  <c r="G20" i="4" a="1"/>
  <c r="G20" i="4" s="1"/>
  <c r="G16" i="4" a="1"/>
  <c r="G16" i="4" s="1"/>
  <c r="G12" i="4" a="1"/>
  <c r="G12" i="4" s="1"/>
  <c r="G8" i="4"/>
  <c r="G8" i="4" a="1"/>
  <c r="G4" i="4" a="1"/>
  <c r="H25" i="4"/>
  <c r="H21" i="4"/>
  <c r="H17" i="4"/>
  <c r="H13" i="4"/>
  <c r="H9" i="4"/>
  <c r="H5" i="4"/>
  <c r="I21" i="8"/>
  <c r="C25" i="4"/>
  <c r="D25" i="4"/>
  <c r="E25" i="4"/>
  <c r="B25" i="4"/>
  <c r="E21" i="4"/>
  <c r="B21" i="4"/>
  <c r="E17" i="4"/>
  <c r="D17" i="4"/>
  <c r="B17" i="4"/>
  <c r="D13" i="4"/>
  <c r="B13" i="4"/>
  <c r="E9" i="4"/>
  <c r="D9" i="4"/>
  <c r="B9" i="4"/>
  <c r="B5" i="4"/>
  <c r="R17" i="8"/>
  <c r="R9" i="8"/>
  <c r="R5" i="8"/>
  <c r="R16" i="8" a="1"/>
  <c r="R16" i="8" s="1"/>
  <c r="R8" i="8" a="1"/>
  <c r="R8" i="8" s="1"/>
  <c r="R4" i="8" a="1"/>
  <c r="R4" i="8" s="1"/>
  <c r="H20" i="8" a="1"/>
  <c r="H20" i="8" s="1"/>
  <c r="H21" i="8"/>
  <c r="B17" i="8"/>
  <c r="F15" i="8"/>
  <c r="I15" i="8"/>
  <c r="I11" i="8"/>
  <c r="I12" i="8" s="1"/>
  <c r="I7" i="8"/>
  <c r="B13" i="8"/>
  <c r="B9" i="8"/>
  <c r="B5" i="8"/>
  <c r="D5" i="8"/>
  <c r="J52" i="6"/>
  <c r="E52" i="6"/>
  <c r="C52" i="6"/>
  <c r="F52" i="6"/>
  <c r="D52" i="6"/>
  <c r="B52" i="6"/>
  <c r="J44" i="6"/>
  <c r="G44" i="6"/>
  <c r="G43" i="6"/>
  <c r="F44" i="6"/>
  <c r="E44" i="6"/>
  <c r="B44" i="6"/>
  <c r="J36" i="6"/>
  <c r="G36" i="6"/>
  <c r="E36" i="6"/>
  <c r="C36" i="6"/>
  <c r="F36" i="6"/>
  <c r="D36" i="6"/>
  <c r="B36" i="6"/>
  <c r="J32" i="6"/>
  <c r="D32" i="6"/>
  <c r="F32" i="6"/>
  <c r="G32" i="6"/>
  <c r="E32" i="6"/>
  <c r="B32" i="6"/>
  <c r="J28" i="6"/>
  <c r="G28" i="6"/>
  <c r="E28" i="6"/>
  <c r="D28" i="6"/>
  <c r="C28" i="6"/>
  <c r="B28" i="6"/>
  <c r="J24" i="6"/>
  <c r="G24" i="6"/>
  <c r="F24" i="6"/>
  <c r="E24" i="6"/>
  <c r="B24" i="6"/>
  <c r="J20" i="6"/>
  <c r="G20" i="6"/>
  <c r="F20" i="6"/>
  <c r="C20" i="6"/>
  <c r="E20" i="6"/>
  <c r="D20" i="6"/>
  <c r="B20" i="6"/>
  <c r="J16" i="6"/>
  <c r="G16" i="6"/>
  <c r="E16" i="6"/>
  <c r="F16" i="6"/>
  <c r="D16" i="6"/>
  <c r="B16" i="6"/>
  <c r="J12" i="6"/>
  <c r="J8" i="6"/>
  <c r="J4" i="6"/>
  <c r="G12" i="6"/>
  <c r="F12" i="6"/>
  <c r="E12" i="6"/>
  <c r="C12" i="6"/>
  <c r="D12" i="6"/>
  <c r="B12" i="6"/>
  <c r="G8" i="6"/>
  <c r="F8" i="6"/>
  <c r="E8" i="6"/>
  <c r="E4" i="6"/>
  <c r="D8" i="6"/>
  <c r="B8" i="6"/>
  <c r="G4" i="6"/>
  <c r="F4" i="6"/>
  <c r="C4" i="6"/>
  <c r="D4" i="6"/>
  <c r="B4" i="6"/>
  <c r="N16" i="4"/>
  <c r="M16" i="4"/>
  <c r="L16" i="4"/>
  <c r="K16" i="4"/>
  <c r="N8" i="4"/>
  <c r="M8" i="4"/>
  <c r="L8" i="4"/>
  <c r="K8" i="4"/>
  <c r="N4" i="4"/>
  <c r="M4" i="4"/>
  <c r="L4" i="4"/>
  <c r="K4" i="4"/>
  <c r="H24" i="4"/>
  <c r="C24" i="4"/>
  <c r="D24" i="4"/>
  <c r="E24" i="4"/>
  <c r="B24" i="4"/>
  <c r="H20" i="4"/>
  <c r="E20" i="4"/>
  <c r="D20" i="4"/>
  <c r="C20" i="4"/>
  <c r="B20" i="4"/>
  <c r="H16" i="4"/>
  <c r="E16" i="4"/>
  <c r="D16" i="4"/>
  <c r="C16" i="4"/>
  <c r="B16" i="4"/>
  <c r="H12" i="4"/>
  <c r="E12" i="4"/>
  <c r="D12" i="4"/>
  <c r="C12" i="4"/>
  <c r="C8" i="4"/>
  <c r="B12" i="4"/>
  <c r="H8" i="4"/>
  <c r="E8" i="4"/>
  <c r="D8" i="4"/>
  <c r="B8" i="4"/>
  <c r="H4" i="4"/>
  <c r="E4" i="4"/>
  <c r="D4" i="4"/>
  <c r="B4" i="4"/>
  <c r="C4" i="4"/>
  <c r="M16" i="8"/>
  <c r="N16" i="8"/>
  <c r="O16" i="8"/>
  <c r="L16" i="8"/>
  <c r="M8" i="8"/>
  <c r="N8" i="8"/>
  <c r="O8" i="8"/>
  <c r="L8" i="8"/>
  <c r="M4" i="8"/>
  <c r="N4" i="8"/>
  <c r="O4" i="8"/>
  <c r="L4" i="8"/>
  <c r="I20" i="8"/>
  <c r="C20" i="8"/>
  <c r="D20" i="8"/>
  <c r="E20" i="8"/>
  <c r="B20" i="8"/>
  <c r="C16" i="8"/>
  <c r="I16" i="8"/>
  <c r="D16" i="8"/>
  <c r="E16" i="8"/>
  <c r="B16" i="8"/>
  <c r="D12" i="8"/>
  <c r="E12" i="8"/>
  <c r="C12" i="8"/>
  <c r="B12" i="8"/>
  <c r="I8" i="8"/>
  <c r="I4" i="8"/>
  <c r="D8" i="8"/>
  <c r="E8" i="8"/>
  <c r="C8" i="8"/>
  <c r="B8" i="8"/>
  <c r="F3" i="8"/>
  <c r="D4" i="8"/>
  <c r="E4" i="8"/>
  <c r="C4" i="8"/>
  <c r="B4" i="8"/>
  <c r="D5" i="9"/>
  <c r="B5" i="9"/>
  <c r="B4" i="9"/>
  <c r="C4" i="9"/>
  <c r="D4" i="9"/>
  <c r="E4" i="9"/>
  <c r="F4" i="9"/>
  <c r="G4" i="9"/>
  <c r="I4" i="9"/>
  <c r="G22" i="9"/>
  <c r="F22" i="9"/>
  <c r="E22" i="9"/>
  <c r="G18" i="9"/>
  <c r="F18" i="9"/>
  <c r="E18" i="9"/>
  <c r="G14" i="9"/>
  <c r="F14" i="9"/>
  <c r="E14" i="9"/>
  <c r="G10" i="9"/>
  <c r="F10" i="9"/>
  <c r="E10" i="9"/>
  <c r="G6" i="9"/>
  <c r="F6" i="9"/>
  <c r="E6" i="9"/>
  <c r="G2" i="9"/>
  <c r="E2" i="9"/>
  <c r="F2" i="9"/>
  <c r="M5" i="6"/>
  <c r="M4" i="6"/>
  <c r="H31" i="6"/>
  <c r="H30" i="6"/>
  <c r="F33" i="6"/>
  <c r="D33" i="6"/>
  <c r="G31" i="6"/>
  <c r="G30" i="6"/>
  <c r="J30" i="6" s="1"/>
  <c r="F25" i="6"/>
  <c r="H51" i="6"/>
  <c r="G51" i="6"/>
  <c r="G50" i="6"/>
  <c r="G53" i="6" s="1"/>
  <c r="F53" i="6"/>
  <c r="D53" i="6"/>
  <c r="B53" i="6"/>
  <c r="H42" i="6"/>
  <c r="G42" i="6"/>
  <c r="J42" i="6" s="1"/>
  <c r="F45" i="6"/>
  <c r="B45" i="6"/>
  <c r="H35" i="6"/>
  <c r="G35" i="6"/>
  <c r="G34" i="6"/>
  <c r="J34" i="6" s="1"/>
  <c r="F37" i="6"/>
  <c r="D37" i="6"/>
  <c r="B37" i="6"/>
  <c r="G27" i="6"/>
  <c r="G26" i="6"/>
  <c r="J26" i="6" s="1"/>
  <c r="H27" i="6"/>
  <c r="H26" i="6"/>
  <c r="C29" i="6"/>
  <c r="D29" i="6"/>
  <c r="B29" i="6"/>
  <c r="H23" i="6"/>
  <c r="H22" i="6"/>
  <c r="J22" i="6" s="1"/>
  <c r="G23" i="6"/>
  <c r="G22" i="6"/>
  <c r="G25" i="6" s="1"/>
  <c r="C25" i="6"/>
  <c r="D25" i="6"/>
  <c r="B25" i="6"/>
  <c r="H18" i="6"/>
  <c r="H19" i="6"/>
  <c r="C21" i="6"/>
  <c r="G19" i="6"/>
  <c r="G18" i="6"/>
  <c r="J18" i="6" s="1"/>
  <c r="H15" i="6"/>
  <c r="H14" i="6"/>
  <c r="G14" i="6"/>
  <c r="J14" i="6" s="1"/>
  <c r="G15" i="6"/>
  <c r="F17" i="6"/>
  <c r="D17" i="6"/>
  <c r="J2" i="6"/>
  <c r="H3" i="6"/>
  <c r="H2" i="6"/>
  <c r="B17" i="6"/>
  <c r="H11" i="6"/>
  <c r="H10" i="6"/>
  <c r="G13" i="6"/>
  <c r="G11" i="6"/>
  <c r="G10" i="6"/>
  <c r="J10" i="6" s="1"/>
  <c r="F13" i="6"/>
  <c r="C13" i="6"/>
  <c r="D13" i="6"/>
  <c r="B13" i="6"/>
  <c r="H7" i="6"/>
  <c r="H6" i="6"/>
  <c r="G7" i="6"/>
  <c r="G6" i="6"/>
  <c r="J6" i="6" s="1"/>
  <c r="D9" i="6"/>
  <c r="B9" i="6"/>
  <c r="G3" i="6"/>
  <c r="F5" i="6"/>
  <c r="D5" i="6"/>
  <c r="J27" i="6"/>
  <c r="C5" i="6"/>
  <c r="B5" i="6"/>
  <c r="G4" i="4" l="1"/>
  <c r="G52" i="6"/>
  <c r="J29" i="6"/>
  <c r="G29" i="6"/>
  <c r="C53" i="6"/>
  <c r="H50" i="6"/>
  <c r="J50" i="6" s="1"/>
  <c r="J49" i="6"/>
  <c r="F49" i="6"/>
  <c r="E49" i="6"/>
  <c r="D49" i="6"/>
  <c r="C49" i="6"/>
  <c r="B49" i="6"/>
  <c r="H49" i="6" s="1"/>
  <c r="J48" i="6"/>
  <c r="F48" i="6"/>
  <c r="E48" i="6"/>
  <c r="D48" i="6"/>
  <c r="C48" i="6"/>
  <c r="B48" i="6"/>
  <c r="H46" i="6"/>
  <c r="G46" i="6"/>
  <c r="G49" i="6" s="1"/>
  <c r="D45" i="6"/>
  <c r="C45" i="6"/>
  <c r="D44" i="6"/>
  <c r="C44" i="6"/>
  <c r="J41" i="6"/>
  <c r="F41" i="6"/>
  <c r="E41" i="6"/>
  <c r="D41" i="6"/>
  <c r="C41" i="6"/>
  <c r="B41" i="6"/>
  <c r="H41" i="6" s="1"/>
  <c r="J40" i="6"/>
  <c r="F40" i="6"/>
  <c r="E40" i="6"/>
  <c r="D40" i="6"/>
  <c r="C40" i="6"/>
  <c r="B40" i="6"/>
  <c r="H38" i="6"/>
  <c r="G38" i="6"/>
  <c r="G41" i="6" s="1"/>
  <c r="Q12" i="6"/>
  <c r="P12" i="6"/>
  <c r="O12" i="6"/>
  <c r="N12" i="6"/>
  <c r="S10" i="6"/>
  <c r="R10" i="6"/>
  <c r="R12" i="6" s="1"/>
  <c r="H34" i="6"/>
  <c r="C33" i="6"/>
  <c r="C32" i="6"/>
  <c r="F29" i="6"/>
  <c r="F28" i="6"/>
  <c r="N13" i="6"/>
  <c r="N5" i="6"/>
  <c r="S14" i="6"/>
  <c r="R14" i="6"/>
  <c r="S6" i="6"/>
  <c r="R6" i="6"/>
  <c r="S2" i="6"/>
  <c r="R2" i="6"/>
  <c r="G2" i="6"/>
  <c r="G5" i="6" s="1"/>
  <c r="G48" i="6" l="1"/>
  <c r="G40" i="6"/>
  <c r="P21" i="6"/>
  <c r="P20" i="6"/>
  <c r="P17" i="6"/>
  <c r="P16" i="6"/>
  <c r="P13" i="6"/>
  <c r="P9" i="6"/>
  <c r="P8" i="6"/>
  <c r="P5" i="6"/>
  <c r="P4" i="6"/>
  <c r="O21" i="6"/>
  <c r="O20" i="6"/>
  <c r="O17" i="6"/>
  <c r="O16" i="6"/>
  <c r="O13" i="6"/>
  <c r="O9" i="6"/>
  <c r="O8" i="6"/>
  <c r="O5" i="6"/>
  <c r="O4" i="6"/>
  <c r="Q21" i="6"/>
  <c r="Q20" i="6"/>
  <c r="Q17" i="6"/>
  <c r="Q16" i="6"/>
  <c r="Q13" i="6"/>
  <c r="Q9" i="6"/>
  <c r="Q8" i="6"/>
  <c r="Q5" i="6"/>
  <c r="Q4" i="6"/>
  <c r="D24" i="6"/>
  <c r="N21" i="6"/>
  <c r="N20" i="6"/>
  <c r="N17" i="6"/>
  <c r="N16" i="6"/>
  <c r="N9" i="6"/>
  <c r="N8" i="6"/>
  <c r="N4" i="6"/>
  <c r="R4" i="6"/>
  <c r="R5" i="6"/>
  <c r="R8" i="6"/>
  <c r="R9" i="6"/>
  <c r="R13" i="6"/>
  <c r="R16" i="6"/>
  <c r="R17" i="6"/>
  <c r="R20" i="6"/>
  <c r="R21" i="6"/>
  <c r="C24" i="6"/>
  <c r="C16" i="6"/>
  <c r="M21" i="6"/>
  <c r="S21" i="6" s="1"/>
  <c r="M20" i="6"/>
  <c r="M17" i="6"/>
  <c r="M16" i="6"/>
  <c r="S13" i="6"/>
  <c r="M9" i="6"/>
  <c r="S9" i="6" s="1"/>
  <c r="M8" i="6"/>
  <c r="D21" i="4"/>
  <c r="E19" i="4"/>
  <c r="S5" i="6" l="1"/>
  <c r="S17" i="6"/>
  <c r="E23" i="4"/>
  <c r="E15" i="4"/>
  <c r="F15" i="4"/>
  <c r="E18" i="4"/>
  <c r="F18" i="4"/>
  <c r="F11" i="4"/>
  <c r="E11" i="4"/>
  <c r="F10" i="4"/>
  <c r="E10" i="4"/>
  <c r="F22" i="4"/>
  <c r="E22" i="4"/>
  <c r="N15" i="4"/>
  <c r="O15" i="4"/>
  <c r="O14" i="4"/>
  <c r="N14" i="4"/>
  <c r="N17" i="4" s="1"/>
  <c r="F14" i="4"/>
  <c r="E14" i="4"/>
  <c r="O3" i="4"/>
  <c r="O2" i="4"/>
  <c r="N3" i="4"/>
  <c r="L5" i="4"/>
  <c r="N2" i="4"/>
  <c r="E7" i="4"/>
  <c r="E6" i="4"/>
  <c r="O7" i="4"/>
  <c r="O6" i="4"/>
  <c r="N7" i="4"/>
  <c r="N6" i="4"/>
  <c r="F3" i="4"/>
  <c r="F2" i="4"/>
  <c r="E3" i="4"/>
  <c r="E2" i="4"/>
  <c r="C5" i="4"/>
  <c r="O29" i="8"/>
  <c r="N29" i="8"/>
  <c r="M29" i="8"/>
  <c r="L29" i="8"/>
  <c r="Q29" i="8" s="1"/>
  <c r="N28" i="8"/>
  <c r="M28" i="8"/>
  <c r="L28" i="8"/>
  <c r="K28" i="8"/>
  <c r="P26" i="8"/>
  <c r="P29" i="8" s="1"/>
  <c r="O25" i="8"/>
  <c r="N25" i="8"/>
  <c r="M25" i="8"/>
  <c r="L25" i="8"/>
  <c r="O24" i="8"/>
  <c r="N24" i="8"/>
  <c r="M24" i="8"/>
  <c r="L24" i="8"/>
  <c r="F23" i="8"/>
  <c r="P22" i="8"/>
  <c r="P25" i="8" s="1"/>
  <c r="F22" i="8"/>
  <c r="O21" i="8"/>
  <c r="N21" i="8"/>
  <c r="M21" i="8"/>
  <c r="L21" i="8"/>
  <c r="E21" i="8"/>
  <c r="D21" i="8"/>
  <c r="C21" i="8"/>
  <c r="B21" i="8"/>
  <c r="O20" i="8"/>
  <c r="N20" i="8"/>
  <c r="M20" i="8"/>
  <c r="L20" i="8"/>
  <c r="F19" i="8"/>
  <c r="P18" i="8"/>
  <c r="P20" i="8" s="1"/>
  <c r="F18" i="8"/>
  <c r="F20" i="8" s="1"/>
  <c r="O17" i="8"/>
  <c r="N17" i="8"/>
  <c r="M17" i="8"/>
  <c r="L17" i="8"/>
  <c r="I17" i="8"/>
  <c r="E17" i="8"/>
  <c r="D17" i="8"/>
  <c r="C17" i="8"/>
  <c r="P15" i="8"/>
  <c r="P14" i="8"/>
  <c r="F14" i="8"/>
  <c r="F16" i="8" s="1"/>
  <c r="O13" i="8"/>
  <c r="N13" i="8"/>
  <c r="M13" i="8"/>
  <c r="L13" i="8"/>
  <c r="I13" i="8"/>
  <c r="E13" i="8"/>
  <c r="D13" i="8"/>
  <c r="C13" i="8"/>
  <c r="H12" i="8" s="1" a="1"/>
  <c r="H12" i="8" s="1"/>
  <c r="O12" i="8"/>
  <c r="N12" i="8"/>
  <c r="M12" i="8"/>
  <c r="L12" i="8"/>
  <c r="F11" i="8"/>
  <c r="P10" i="8"/>
  <c r="P13" i="8" s="1"/>
  <c r="F10" i="8"/>
  <c r="O9" i="8"/>
  <c r="N9" i="8"/>
  <c r="M9" i="8"/>
  <c r="L9" i="8"/>
  <c r="I9" i="8"/>
  <c r="E9" i="8"/>
  <c r="D9" i="8"/>
  <c r="C9" i="8"/>
  <c r="P7" i="8"/>
  <c r="F7" i="8"/>
  <c r="P6" i="8"/>
  <c r="F6" i="8"/>
  <c r="O5" i="8"/>
  <c r="N5" i="8"/>
  <c r="M5" i="8"/>
  <c r="L5" i="8"/>
  <c r="I5" i="8"/>
  <c r="E5" i="8"/>
  <c r="C5" i="8"/>
  <c r="P3" i="8"/>
  <c r="P2" i="8"/>
  <c r="P4" i="8" s="1"/>
  <c r="F2" i="8"/>
  <c r="F4" i="8" s="1"/>
  <c r="L17" i="4"/>
  <c r="L9" i="4"/>
  <c r="K9" i="4"/>
  <c r="C21" i="4"/>
  <c r="C13" i="4"/>
  <c r="C9" i="4"/>
  <c r="N13" i="4"/>
  <c r="M13" i="4"/>
  <c r="L13" i="4"/>
  <c r="K13" i="4"/>
  <c r="M12" i="4"/>
  <c r="L12" i="4"/>
  <c r="K12" i="4"/>
  <c r="N12" i="4"/>
  <c r="N9" i="4"/>
  <c r="M21" i="4"/>
  <c r="L21" i="4"/>
  <c r="K21" i="4"/>
  <c r="M20" i="4"/>
  <c r="L20" i="4"/>
  <c r="K20" i="4"/>
  <c r="N21" i="4"/>
  <c r="H4" i="8" l="1" a="1"/>
  <c r="H4" i="8" s="1"/>
  <c r="H5" i="8"/>
  <c r="H16" i="8" a="1"/>
  <c r="H16" i="8" s="1"/>
  <c r="H17" i="8"/>
  <c r="Q21" i="8"/>
  <c r="Q13" i="8"/>
  <c r="H8" i="8" a="1"/>
  <c r="H8" i="8" s="1"/>
  <c r="H9" i="8"/>
  <c r="H13" i="8"/>
  <c r="F5" i="8"/>
  <c r="F13" i="8"/>
  <c r="F12" i="8"/>
  <c r="P17" i="8"/>
  <c r="P16" i="8"/>
  <c r="Q25" i="8"/>
  <c r="F8" i="8"/>
  <c r="F9" i="8"/>
  <c r="P5" i="8"/>
  <c r="P9" i="8"/>
  <c r="P8" i="8"/>
  <c r="P24" i="8"/>
  <c r="E13" i="4"/>
  <c r="F21" i="4"/>
  <c r="O13" i="4"/>
  <c r="P21" i="8"/>
  <c r="F21" i="8"/>
  <c r="O28" i="8"/>
  <c r="P12" i="8"/>
  <c r="F17" i="8"/>
  <c r="N20" i="4"/>
  <c r="O21" i="4"/>
</calcChain>
</file>

<file path=xl/sharedStrings.xml><?xml version="1.0" encoding="utf-8"?>
<sst xmlns="http://schemas.openxmlformats.org/spreadsheetml/2006/main" count="365" uniqueCount="72">
  <si>
    <t>名前</t>
    <rPh sb="0" eb="2">
      <t>ナマ</t>
    </rPh>
    <phoneticPr fontId="1"/>
  </si>
  <si>
    <t>1回目</t>
    <rPh sb="0" eb="1">
      <t>カイm</t>
    </rPh>
    <phoneticPr fontId="1"/>
  </si>
  <si>
    <t>2回目</t>
    <rPh sb="0" eb="1">
      <t>カイm</t>
    </rPh>
    <phoneticPr fontId="1"/>
  </si>
  <si>
    <t>3回目</t>
    <rPh sb="0" eb="1">
      <t>カイm</t>
    </rPh>
    <phoneticPr fontId="1"/>
  </si>
  <si>
    <t>No.</t>
    <phoneticPr fontId="1"/>
  </si>
  <si>
    <t>yuni</t>
    <phoneticPr fontId="1"/>
  </si>
  <si>
    <t>回数</t>
    <rPh sb="0" eb="2">
      <t>カイス</t>
    </rPh>
    <phoneticPr fontId="1"/>
  </si>
  <si>
    <t>予測-on1</t>
    <rPh sb="0" eb="2">
      <t>ヨソｋ</t>
    </rPh>
    <phoneticPr fontId="1"/>
  </si>
  <si>
    <t>予測-on2</t>
    <rPh sb="0" eb="2">
      <t>ヨソｋ</t>
    </rPh>
    <phoneticPr fontId="1"/>
  </si>
  <si>
    <t>予測-on3</t>
    <rPh sb="0" eb="2">
      <t>ヨソｋ</t>
    </rPh>
    <phoneticPr fontId="1"/>
  </si>
  <si>
    <t>実態-on2</t>
    <phoneticPr fontId="1"/>
  </si>
  <si>
    <t>予測-off1</t>
    <rPh sb="0" eb="2">
      <t>ヨソｋ</t>
    </rPh>
    <phoneticPr fontId="1"/>
  </si>
  <si>
    <t>実態-off2</t>
    <phoneticPr fontId="1"/>
  </si>
  <si>
    <t>実態-on1</t>
    <phoneticPr fontId="1"/>
  </si>
  <si>
    <t>実態-off1</t>
    <phoneticPr fontId="1"/>
  </si>
  <si>
    <t>予測-off2</t>
    <rPh sb="0" eb="2">
      <t>ヨソｋ</t>
    </rPh>
    <phoneticPr fontId="1"/>
  </si>
  <si>
    <t>実態-on3</t>
    <phoneticPr fontId="1"/>
  </si>
  <si>
    <t>予測-off3</t>
    <rPh sb="0" eb="2">
      <t>ヨソｋ</t>
    </rPh>
    <phoneticPr fontId="1"/>
  </si>
  <si>
    <t>実態-off3</t>
    <phoneticPr fontId="1"/>
  </si>
  <si>
    <t>着替え</t>
    <phoneticPr fontId="1"/>
  </si>
  <si>
    <t>朝ごはん</t>
    <phoneticPr fontId="1"/>
  </si>
  <si>
    <t>歯磨き</t>
    <phoneticPr fontId="1"/>
  </si>
  <si>
    <t>ベッドを整える</t>
    <rPh sb="0" eb="1">
      <t>トトノ</t>
    </rPh>
    <phoneticPr fontId="1"/>
  </si>
  <si>
    <t>差</t>
    <rPh sb="0" eb="1">
      <t>サ</t>
    </rPh>
    <phoneticPr fontId="1"/>
  </si>
  <si>
    <t>合計</t>
    <rPh sb="0" eb="2">
      <t>ゴウケ</t>
    </rPh>
    <phoneticPr fontId="1"/>
  </si>
  <si>
    <t>合算</t>
    <rPh sb="0" eb="2">
      <t>ガッサｎ</t>
    </rPh>
    <phoneticPr fontId="1"/>
  </si>
  <si>
    <t>平均</t>
    <rPh sb="0" eb="2">
      <t>ヘイキｎ</t>
    </rPh>
    <phoneticPr fontId="1"/>
  </si>
  <si>
    <t>差(値)</t>
    <rPh sb="0" eb="1">
      <t>サ</t>
    </rPh>
    <phoneticPr fontId="1"/>
  </si>
  <si>
    <t>差(%)</t>
    <rPh sb="0" eb="1">
      <t>サ</t>
    </rPh>
    <phoneticPr fontId="1"/>
  </si>
  <si>
    <t>見積もり傾向</t>
    <rPh sb="0" eb="2">
      <t>ケイコ</t>
    </rPh>
    <phoneticPr fontId="1"/>
  </si>
  <si>
    <t>ずれ幅</t>
    <rPh sb="0" eb="1">
      <t>ハｂ</t>
    </rPh>
    <phoneticPr fontId="1"/>
  </si>
  <si>
    <t>l</t>
    <phoneticPr fontId="1"/>
  </si>
  <si>
    <t>洗顔</t>
    <rPh sb="0" eb="2">
      <t>センｇ</t>
    </rPh>
    <phoneticPr fontId="1"/>
  </si>
  <si>
    <t>スキンケア</t>
    <phoneticPr fontId="1"/>
  </si>
  <si>
    <t>食事</t>
    <rPh sb="0" eb="2">
      <t>ショｋ</t>
    </rPh>
    <phoneticPr fontId="1"/>
  </si>
  <si>
    <t>洗顔</t>
    <rPh sb="0" eb="2">
      <t>センガｎ</t>
    </rPh>
    <phoneticPr fontId="1"/>
  </si>
  <si>
    <t>化粧</t>
    <rPh sb="0" eb="2">
      <t>ケショ</t>
    </rPh>
    <phoneticPr fontId="1"/>
  </si>
  <si>
    <t>髪結ぶ</t>
    <phoneticPr fontId="1"/>
  </si>
  <si>
    <t>予測-off4</t>
    <rPh sb="0" eb="2">
      <t>ヨソｋ</t>
    </rPh>
    <phoneticPr fontId="1"/>
  </si>
  <si>
    <t>実態-on4</t>
    <phoneticPr fontId="1"/>
  </si>
  <si>
    <t>予測-on4</t>
    <rPh sb="0" eb="2">
      <t>ヨソｋ</t>
    </rPh>
    <phoneticPr fontId="1"/>
  </si>
  <si>
    <t>実態-off4</t>
    <phoneticPr fontId="1"/>
  </si>
  <si>
    <t>予測-off5</t>
    <rPh sb="0" eb="2">
      <t>ヨソｋ</t>
    </rPh>
    <phoneticPr fontId="1"/>
  </si>
  <si>
    <t>実態-off5</t>
    <phoneticPr fontId="1"/>
  </si>
  <si>
    <t>予測-on5</t>
    <rPh sb="0" eb="2">
      <t>ヨソｋ</t>
    </rPh>
    <phoneticPr fontId="1"/>
  </si>
  <si>
    <t>実態-on5</t>
    <phoneticPr fontId="1"/>
  </si>
  <si>
    <t>着替えを抜いた時間</t>
    <rPh sb="0" eb="2">
      <t>ヲ</t>
    </rPh>
    <phoneticPr fontId="1"/>
  </si>
  <si>
    <t>回数</t>
  </si>
  <si>
    <t>合算</t>
  </si>
  <si>
    <t>平均</t>
  </si>
  <si>
    <t>見積もり傾向</t>
  </si>
  <si>
    <t>合計</t>
  </si>
  <si>
    <t>予測-on1</t>
  </si>
  <si>
    <t>実態-on1</t>
  </si>
  <si>
    <t>差(値)</t>
  </si>
  <si>
    <t>ずれ幅</t>
  </si>
  <si>
    <t>差(%)</t>
  </si>
  <si>
    <t>予測-off1</t>
  </si>
  <si>
    <t>実態-off1</t>
  </si>
  <si>
    <t>差</t>
  </si>
  <si>
    <t>予測-on2</t>
  </si>
  <si>
    <t>実態-on2</t>
  </si>
  <si>
    <t>予測-off2</t>
  </si>
  <si>
    <t>実態-off2</t>
  </si>
  <si>
    <t>予測-on3</t>
  </si>
  <si>
    <t>実態-on3</t>
  </si>
  <si>
    <t>予測-off3</t>
  </si>
  <si>
    <t>実態-off3</t>
  </si>
  <si>
    <t>洗顔・整髪</t>
    <rPh sb="0" eb="2">
      <t>センガｎ</t>
    </rPh>
    <phoneticPr fontId="1"/>
  </si>
  <si>
    <t>バッファ</t>
    <phoneticPr fontId="1"/>
  </si>
  <si>
    <t>ずれ幅平均(絶対値)</t>
  </si>
  <si>
    <t>ずれ幅平均(絶対値)</t>
    <rPh sb="0" eb="1">
      <t>ハｂ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</si>
</sst>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86" formatCode="0.0%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double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2" tint="-0.499984740745262"/>
      </left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2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rgb="FFC00000"/>
      </bottom>
      <diagonal/>
    </border>
    <border>
      <left/>
      <right style="thin">
        <color indexed="64"/>
      </right>
      <top style="medium">
        <color theme="1"/>
      </top>
      <bottom style="thin">
        <color rgb="FFC00000"/>
      </bottom>
      <diagonal/>
    </border>
    <border>
      <left style="medium">
        <color theme="1"/>
      </left>
      <right style="medium">
        <color theme="1"/>
      </right>
      <top/>
      <bottom style="thin">
        <color rgb="FFC00000"/>
      </bottom>
      <diagonal/>
    </border>
    <border>
      <left style="medium">
        <color theme="1"/>
      </left>
      <right style="medium">
        <color indexed="64"/>
      </right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double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757171"/>
      </left>
      <right style="thin">
        <color indexed="64"/>
      </right>
      <top/>
      <bottom style="medium">
        <color indexed="64"/>
      </bottom>
      <diagonal/>
    </border>
    <border>
      <left style="medium">
        <color rgb="FF757171"/>
      </left>
      <right style="medium">
        <color indexed="64"/>
      </right>
      <top/>
      <bottom style="medium">
        <color indexed="64"/>
      </bottom>
      <diagonal/>
    </border>
    <border>
      <left style="medium">
        <color rgb="FF757171"/>
      </left>
      <right style="thin">
        <color indexed="64"/>
      </right>
      <top/>
      <bottom style="double">
        <color indexed="64"/>
      </bottom>
      <diagonal/>
    </border>
    <border>
      <left style="medium">
        <color rgb="FF757171"/>
      </left>
      <right style="thin">
        <color indexed="64"/>
      </right>
      <top/>
      <bottom style="medium">
        <color rgb="FF000000"/>
      </bottom>
      <diagonal/>
    </border>
    <border>
      <left style="medium">
        <color rgb="FF757171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thin">
        <color rgb="FFC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C00000"/>
      </bottom>
      <diagonal/>
    </border>
    <border>
      <left/>
      <right style="medium">
        <color rgb="FF000000"/>
      </right>
      <top/>
      <bottom style="thin">
        <color rgb="FFC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rgb="FFC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757171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3" borderId="37" xfId="0" applyFill="1" applyBorder="1">
      <alignment vertical="center"/>
    </xf>
    <xf numFmtId="0" fontId="0" fillId="0" borderId="37" xfId="0" applyBorder="1">
      <alignment vertical="center"/>
    </xf>
    <xf numFmtId="0" fontId="0" fillId="4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34" xfId="0" applyBorder="1">
      <alignment vertical="center"/>
    </xf>
    <xf numFmtId="0" fontId="0" fillId="0" borderId="38" xfId="0" applyBorder="1">
      <alignment vertical="center"/>
    </xf>
    <xf numFmtId="0" fontId="0" fillId="0" borderId="1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9" fontId="0" fillId="4" borderId="23" xfId="1" applyFont="1" applyFill="1" applyBorder="1">
      <alignment vertical="center"/>
    </xf>
    <xf numFmtId="9" fontId="0" fillId="5" borderId="23" xfId="1" applyFont="1" applyFill="1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33" xfId="0" applyFill="1" applyBorder="1">
      <alignment vertical="center"/>
    </xf>
    <xf numFmtId="9" fontId="0" fillId="0" borderId="33" xfId="0" applyNumberForma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12" xfId="0" applyFill="1" applyBorder="1">
      <alignment vertical="center"/>
    </xf>
    <xf numFmtId="9" fontId="0" fillId="0" borderId="33" xfId="1" applyFont="1" applyFill="1" applyBorder="1">
      <alignment vertical="center"/>
    </xf>
    <xf numFmtId="0" fontId="0" fillId="2" borderId="20" xfId="0" applyFill="1" applyBorder="1">
      <alignment vertical="center"/>
    </xf>
    <xf numFmtId="9" fontId="0" fillId="2" borderId="23" xfId="1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2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1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33" xfId="0" applyFill="1" applyBorder="1">
      <alignment vertical="center"/>
    </xf>
    <xf numFmtId="9" fontId="0" fillId="2" borderId="33" xfId="0" applyNumberFormat="1" applyFill="1" applyBorder="1">
      <alignment vertical="center"/>
    </xf>
    <xf numFmtId="9" fontId="0" fillId="2" borderId="33" xfId="0" applyNumberFormat="1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40" xfId="0" applyFill="1" applyBorder="1">
      <alignment vertical="center"/>
    </xf>
    <xf numFmtId="9" fontId="0" fillId="4" borderId="33" xfId="0" applyNumberFormat="1" applyFont="1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49" xfId="0" applyFill="1" applyBorder="1">
      <alignment vertical="center"/>
    </xf>
    <xf numFmtId="0" fontId="0" fillId="7" borderId="51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48" xfId="0" applyFill="1" applyBorder="1">
      <alignment vertical="center"/>
    </xf>
    <xf numFmtId="0" fontId="0" fillId="7" borderId="50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40" xfId="0" applyFill="1" applyBorder="1">
      <alignment vertical="center"/>
    </xf>
    <xf numFmtId="0" fontId="0" fillId="7" borderId="33" xfId="0" applyFill="1" applyBorder="1">
      <alignment vertical="center"/>
    </xf>
    <xf numFmtId="9" fontId="0" fillId="7" borderId="23" xfId="1" applyFont="1" applyFill="1" applyBorder="1">
      <alignment vertical="center"/>
    </xf>
    <xf numFmtId="9" fontId="0" fillId="7" borderId="33" xfId="0" applyNumberFormat="1" applyFill="1" applyBorder="1">
      <alignment vertical="center"/>
    </xf>
    <xf numFmtId="9" fontId="0" fillId="7" borderId="33" xfId="0" applyNumberFormat="1" applyFont="1" applyFill="1" applyBorder="1">
      <alignment vertical="center"/>
    </xf>
    <xf numFmtId="0" fontId="0" fillId="0" borderId="37" xfId="0" applyFill="1" applyBorder="1">
      <alignment vertical="center"/>
    </xf>
    <xf numFmtId="176" fontId="0" fillId="0" borderId="47" xfId="0" applyNumberFormat="1" applyFill="1" applyBorder="1">
      <alignment vertical="center"/>
    </xf>
    <xf numFmtId="176" fontId="0" fillId="0" borderId="49" xfId="0" applyNumberFormat="1" applyFill="1" applyBorder="1">
      <alignment vertical="center"/>
    </xf>
    <xf numFmtId="0" fontId="0" fillId="0" borderId="53" xfId="0" applyFill="1" applyBorder="1">
      <alignment vertical="center"/>
    </xf>
    <xf numFmtId="0" fontId="0" fillId="0" borderId="52" xfId="0" applyFill="1" applyBorder="1">
      <alignment vertical="center"/>
    </xf>
    <xf numFmtId="9" fontId="0" fillId="5" borderId="54" xfId="1" applyFont="1" applyFill="1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Fill="1" applyBorder="1">
      <alignment vertical="center"/>
    </xf>
    <xf numFmtId="0" fontId="0" fillId="0" borderId="11" xfId="0" applyFill="1" applyBorder="1">
      <alignment vertical="center"/>
    </xf>
    <xf numFmtId="1" fontId="0" fillId="0" borderId="49" xfId="0" applyNumberForma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2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57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50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58" xfId="0" applyFill="1" applyBorder="1">
      <alignment vertical="center"/>
    </xf>
    <xf numFmtId="0" fontId="0" fillId="3" borderId="59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33" xfId="0" applyFill="1" applyBorder="1">
      <alignment vertical="center"/>
    </xf>
    <xf numFmtId="0" fontId="0" fillId="0" borderId="58" xfId="0" applyFill="1" applyBorder="1">
      <alignment vertical="center"/>
    </xf>
    <xf numFmtId="176" fontId="0" fillId="0" borderId="53" xfId="0" applyNumberFormat="1" applyFill="1" applyBorder="1">
      <alignment vertical="center"/>
    </xf>
    <xf numFmtId="0" fontId="0" fillId="0" borderId="4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17" xfId="0" applyFill="1" applyBorder="1">
      <alignment vertical="center"/>
    </xf>
    <xf numFmtId="9" fontId="0" fillId="0" borderId="23" xfId="1" applyFont="1" applyFill="1" applyBorder="1">
      <alignment vertical="center"/>
    </xf>
    <xf numFmtId="9" fontId="0" fillId="0" borderId="33" xfId="0" applyNumberFormat="1" applyFont="1" applyFill="1" applyBorder="1">
      <alignment vertical="center"/>
    </xf>
    <xf numFmtId="0" fontId="0" fillId="0" borderId="36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9" fontId="0" fillId="0" borderId="54" xfId="1" applyFont="1" applyFill="1" applyBorder="1">
      <alignment vertical="center"/>
    </xf>
    <xf numFmtId="0" fontId="0" fillId="0" borderId="30" xfId="0" applyFill="1" applyBorder="1">
      <alignment vertical="center"/>
    </xf>
    <xf numFmtId="0" fontId="0" fillId="0" borderId="60" xfId="0" applyFill="1" applyBorder="1">
      <alignment vertical="center"/>
    </xf>
    <xf numFmtId="9" fontId="0" fillId="0" borderId="52" xfId="0" applyNumberFormat="1" applyFont="1" applyFill="1" applyBorder="1">
      <alignment vertical="center"/>
    </xf>
    <xf numFmtId="0" fontId="0" fillId="0" borderId="61" xfId="0" applyFill="1" applyBorder="1">
      <alignment vertical="center"/>
    </xf>
    <xf numFmtId="0" fontId="0" fillId="0" borderId="62" xfId="0" applyFill="1" applyBorder="1">
      <alignment vertical="center"/>
    </xf>
    <xf numFmtId="9" fontId="0" fillId="0" borderId="62" xfId="1" applyFont="1" applyFill="1" applyBorder="1">
      <alignment vertical="center"/>
    </xf>
    <xf numFmtId="9" fontId="0" fillId="0" borderId="22" xfId="0" applyNumberFormat="1" applyFill="1" applyBorder="1">
      <alignment vertical="center"/>
    </xf>
    <xf numFmtId="0" fontId="0" fillId="0" borderId="63" xfId="0" applyFill="1" applyBorder="1">
      <alignment vertical="center"/>
    </xf>
    <xf numFmtId="176" fontId="0" fillId="0" borderId="64" xfId="0" applyNumberFormat="1" applyFill="1" applyBorder="1">
      <alignment vertical="center"/>
    </xf>
    <xf numFmtId="0" fontId="0" fillId="0" borderId="66" xfId="0" applyFill="1" applyBorder="1">
      <alignment vertical="center"/>
    </xf>
    <xf numFmtId="0" fontId="0" fillId="0" borderId="67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6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72" xfId="0" applyFill="1" applyBorder="1">
      <alignment vertical="center"/>
    </xf>
    <xf numFmtId="0" fontId="0" fillId="0" borderId="73" xfId="0" applyFill="1" applyBorder="1">
      <alignment vertical="center"/>
    </xf>
    <xf numFmtId="0" fontId="0" fillId="0" borderId="70" xfId="0" applyFill="1" applyBorder="1">
      <alignment vertical="center"/>
    </xf>
    <xf numFmtId="0" fontId="0" fillId="8" borderId="28" xfId="0" applyFont="1" applyFill="1" applyBorder="1">
      <alignment vertical="center"/>
    </xf>
    <xf numFmtId="0" fontId="0" fillId="8" borderId="28" xfId="0" applyFill="1" applyBorder="1">
      <alignment vertical="center"/>
    </xf>
    <xf numFmtId="0" fontId="0" fillId="0" borderId="75" xfId="0" applyBorder="1">
      <alignment vertical="center"/>
    </xf>
    <xf numFmtId="9" fontId="0" fillId="5" borderId="76" xfId="1" applyFont="1" applyFill="1" applyBorder="1">
      <alignment vertical="center"/>
    </xf>
    <xf numFmtId="9" fontId="0" fillId="0" borderId="74" xfId="1" applyFont="1" applyFill="1" applyBorder="1">
      <alignment vertical="center"/>
    </xf>
    <xf numFmtId="0" fontId="0" fillId="0" borderId="75" xfId="0" applyFill="1" applyBorder="1">
      <alignment vertical="center"/>
    </xf>
    <xf numFmtId="0" fontId="0" fillId="0" borderId="78" xfId="0" applyFill="1" applyBorder="1">
      <alignment vertical="center"/>
    </xf>
    <xf numFmtId="9" fontId="0" fillId="0" borderId="79" xfId="1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47" xfId="0" applyFill="1" applyBorder="1">
      <alignment vertical="center"/>
    </xf>
    <xf numFmtId="176" fontId="0" fillId="3" borderId="53" xfId="0" applyNumberFormat="1" applyFill="1" applyBorder="1">
      <alignment vertical="center"/>
    </xf>
    <xf numFmtId="1" fontId="0" fillId="0" borderId="47" xfId="0" applyNumberFormat="1" applyFill="1" applyBorder="1">
      <alignment vertical="center"/>
    </xf>
    <xf numFmtId="0" fontId="0" fillId="0" borderId="80" xfId="0" applyFill="1" applyBorder="1">
      <alignment vertical="center"/>
    </xf>
    <xf numFmtId="9" fontId="0" fillId="5" borderId="43" xfId="1" applyFont="1" applyFill="1" applyBorder="1">
      <alignment vertical="center"/>
    </xf>
    <xf numFmtId="9" fontId="0" fillId="4" borderId="43" xfId="1" applyFont="1" applyFill="1" applyBorder="1">
      <alignment vertical="center"/>
    </xf>
    <xf numFmtId="9" fontId="0" fillId="5" borderId="81" xfId="1" applyFont="1" applyFill="1" applyBorder="1">
      <alignment vertical="center"/>
    </xf>
    <xf numFmtId="9" fontId="0" fillId="0" borderId="43" xfId="1" applyFont="1" applyFill="1" applyBorder="1">
      <alignment vertical="center"/>
    </xf>
    <xf numFmtId="9" fontId="0" fillId="5" borderId="77" xfId="0" applyNumberFormat="1" applyFont="1" applyFill="1" applyBorder="1">
      <alignment vertical="center"/>
    </xf>
    <xf numFmtId="9" fontId="4" fillId="4" borderId="33" xfId="0" applyNumberFormat="1" applyFont="1" applyFill="1" applyBorder="1">
      <alignment vertical="center"/>
    </xf>
    <xf numFmtId="186" fontId="0" fillId="5" borderId="43" xfId="1" applyNumberFormat="1" applyFont="1" applyFill="1" applyBorder="1">
      <alignment vertical="center"/>
    </xf>
    <xf numFmtId="186" fontId="0" fillId="4" borderId="23" xfId="1" applyNumberFormat="1" applyFont="1" applyFill="1" applyBorder="1">
      <alignment vertical="center"/>
    </xf>
    <xf numFmtId="0" fontId="0" fillId="3" borderId="62" xfId="0" applyFill="1" applyBorder="1">
      <alignment vertical="center"/>
    </xf>
    <xf numFmtId="0" fontId="3" fillId="0" borderId="83" xfId="0" applyFont="1" applyBorder="1">
      <alignment vertical="center"/>
    </xf>
    <xf numFmtId="0" fontId="3" fillId="0" borderId="82" xfId="0" applyFont="1" applyBorder="1">
      <alignment vertical="center"/>
    </xf>
    <xf numFmtId="0" fontId="3" fillId="0" borderId="84" xfId="0" applyFont="1" applyBorder="1">
      <alignment vertical="center"/>
    </xf>
    <xf numFmtId="0" fontId="3" fillId="0" borderId="85" xfId="0" applyFont="1" applyBorder="1">
      <alignment vertical="center"/>
    </xf>
    <xf numFmtId="0" fontId="3" fillId="0" borderId="86" xfId="0" applyFont="1" applyBorder="1">
      <alignment vertical="center"/>
    </xf>
    <xf numFmtId="0" fontId="3" fillId="0" borderId="0" xfId="0" applyFont="1">
      <alignment vertical="center"/>
    </xf>
    <xf numFmtId="0" fontId="3" fillId="0" borderId="87" xfId="0" applyFont="1" applyBorder="1">
      <alignment vertical="center"/>
    </xf>
    <xf numFmtId="0" fontId="3" fillId="0" borderId="92" xfId="0" applyFont="1" applyBorder="1">
      <alignment vertical="center"/>
    </xf>
    <xf numFmtId="0" fontId="3" fillId="0" borderId="95" xfId="0" applyFont="1" applyBorder="1">
      <alignment vertical="center"/>
    </xf>
    <xf numFmtId="0" fontId="3" fillId="0" borderId="97" xfId="0" applyFont="1" applyBorder="1">
      <alignment vertical="center"/>
    </xf>
    <xf numFmtId="0" fontId="3" fillId="0" borderId="106" xfId="0" applyFont="1" applyBorder="1">
      <alignment vertical="center"/>
    </xf>
    <xf numFmtId="0" fontId="3" fillId="0" borderId="110" xfId="0" applyFont="1" applyBorder="1">
      <alignment vertical="center"/>
    </xf>
    <xf numFmtId="0" fontId="3" fillId="0" borderId="112" xfId="0" applyFont="1" applyBorder="1">
      <alignment vertical="center"/>
    </xf>
    <xf numFmtId="0" fontId="3" fillId="0" borderId="118" xfId="0" applyFont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88" xfId="0" applyFont="1" applyFill="1" applyBorder="1">
      <alignment vertical="center"/>
    </xf>
    <xf numFmtId="0" fontId="3" fillId="0" borderId="89" xfId="0" applyFont="1" applyFill="1" applyBorder="1">
      <alignment vertical="center"/>
    </xf>
    <xf numFmtId="0" fontId="3" fillId="0" borderId="90" xfId="0" applyFont="1" applyFill="1" applyBorder="1">
      <alignment vertical="center"/>
    </xf>
    <xf numFmtId="0" fontId="3" fillId="0" borderId="9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87" xfId="0" applyFont="1" applyFill="1" applyBorder="1">
      <alignment vertical="center"/>
    </xf>
    <xf numFmtId="0" fontId="3" fillId="0" borderId="93" xfId="0" applyFont="1" applyFill="1" applyBorder="1">
      <alignment vertical="center"/>
    </xf>
    <xf numFmtId="176" fontId="3" fillId="0" borderId="89" xfId="0" applyNumberFormat="1" applyFont="1" applyFill="1" applyBorder="1">
      <alignment vertical="center"/>
    </xf>
    <xf numFmtId="0" fontId="3" fillId="0" borderId="94" xfId="0" applyFont="1" applyFill="1" applyBorder="1">
      <alignment vertical="center"/>
    </xf>
    <xf numFmtId="0" fontId="3" fillId="0" borderId="92" xfId="0" applyFont="1" applyFill="1" applyBorder="1">
      <alignment vertical="center"/>
    </xf>
    <xf numFmtId="0" fontId="3" fillId="0" borderId="96" xfId="0" applyFont="1" applyFill="1" applyBorder="1">
      <alignment vertical="center"/>
    </xf>
    <xf numFmtId="0" fontId="3" fillId="0" borderId="97" xfId="0" applyFont="1" applyFill="1" applyBorder="1">
      <alignment vertical="center"/>
    </xf>
    <xf numFmtId="0" fontId="3" fillId="0" borderId="98" xfId="0" applyFont="1" applyFill="1" applyBorder="1">
      <alignment vertical="center"/>
    </xf>
    <xf numFmtId="0" fontId="3" fillId="0" borderId="95" xfId="0" applyFont="1" applyFill="1" applyBorder="1">
      <alignment vertical="center"/>
    </xf>
    <xf numFmtId="9" fontId="3" fillId="0" borderId="96" xfId="0" applyNumberFormat="1" applyFont="1" applyFill="1" applyBorder="1">
      <alignment vertical="center"/>
    </xf>
    <xf numFmtId="9" fontId="3" fillId="0" borderId="97" xfId="0" applyNumberFormat="1" applyFont="1" applyFill="1" applyBorder="1">
      <alignment vertical="center"/>
    </xf>
    <xf numFmtId="9" fontId="3" fillId="0" borderId="98" xfId="0" applyNumberFormat="1" applyFont="1" applyFill="1" applyBorder="1">
      <alignment vertical="center"/>
    </xf>
    <xf numFmtId="0" fontId="3" fillId="0" borderId="99" xfId="0" applyFont="1" applyFill="1" applyBorder="1">
      <alignment vertical="center"/>
    </xf>
    <xf numFmtId="0" fontId="3" fillId="0" borderId="100" xfId="0" applyFont="1" applyFill="1" applyBorder="1">
      <alignment vertical="center"/>
    </xf>
    <xf numFmtId="0" fontId="3" fillId="0" borderId="101" xfId="0" applyFont="1" applyFill="1" applyBorder="1">
      <alignment vertical="center"/>
    </xf>
    <xf numFmtId="0" fontId="3" fillId="0" borderId="103" xfId="0" applyFont="1" applyFill="1" applyBorder="1">
      <alignment vertical="center"/>
    </xf>
    <xf numFmtId="0" fontId="3" fillId="0" borderId="104" xfId="0" applyFont="1" applyFill="1" applyBorder="1">
      <alignment vertical="center"/>
    </xf>
    <xf numFmtId="0" fontId="3" fillId="0" borderId="105" xfId="0" applyFont="1" applyFill="1" applyBorder="1">
      <alignment vertical="center"/>
    </xf>
    <xf numFmtId="9" fontId="3" fillId="0" borderId="54" xfId="0" applyNumberFormat="1" applyFont="1" applyFill="1" applyBorder="1">
      <alignment vertical="center"/>
    </xf>
    <xf numFmtId="0" fontId="3" fillId="0" borderId="55" xfId="0" applyFont="1" applyFill="1" applyBorder="1">
      <alignment vertical="center"/>
    </xf>
    <xf numFmtId="0" fontId="3" fillId="0" borderId="107" xfId="0" applyFont="1" applyFill="1" applyBorder="1">
      <alignment vertical="center"/>
    </xf>
    <xf numFmtId="0" fontId="3" fillId="0" borderId="108" xfId="0" applyFont="1" applyFill="1" applyBorder="1">
      <alignment vertical="center"/>
    </xf>
    <xf numFmtId="0" fontId="3" fillId="0" borderId="109" xfId="0" applyFont="1" applyFill="1" applyBorder="1">
      <alignment vertical="center"/>
    </xf>
    <xf numFmtId="0" fontId="3" fillId="0" borderId="106" xfId="0" applyFont="1" applyFill="1" applyBorder="1">
      <alignment vertical="center"/>
    </xf>
    <xf numFmtId="0" fontId="3" fillId="0" borderId="72" xfId="0" applyFont="1" applyFill="1" applyBorder="1">
      <alignment vertical="center"/>
    </xf>
    <xf numFmtId="0" fontId="3" fillId="0" borderId="111" xfId="0" applyFont="1" applyFill="1" applyBorder="1">
      <alignment vertical="center"/>
    </xf>
    <xf numFmtId="0" fontId="3" fillId="0" borderId="110" xfId="0" applyFont="1" applyFill="1" applyBorder="1">
      <alignment vertical="center"/>
    </xf>
    <xf numFmtId="0" fontId="3" fillId="0" borderId="58" xfId="0" applyFont="1" applyFill="1" applyBorder="1">
      <alignment vertical="center"/>
    </xf>
    <xf numFmtId="0" fontId="3" fillId="0" borderId="113" xfId="0" applyFont="1" applyFill="1" applyBorder="1">
      <alignment vertical="center"/>
    </xf>
    <xf numFmtId="0" fontId="3" fillId="0" borderId="114" xfId="0" applyFont="1" applyFill="1" applyBorder="1">
      <alignment vertical="center"/>
    </xf>
    <xf numFmtId="0" fontId="3" fillId="0" borderId="112" xfId="0" applyFont="1" applyFill="1" applyBorder="1">
      <alignment vertical="center"/>
    </xf>
    <xf numFmtId="1" fontId="3" fillId="0" borderId="89" xfId="0" applyNumberFormat="1" applyFont="1" applyFill="1" applyBorder="1">
      <alignment vertical="center"/>
    </xf>
    <xf numFmtId="0" fontId="3" fillId="0" borderId="115" xfId="0" applyFont="1" applyFill="1" applyBorder="1">
      <alignment vertical="center"/>
    </xf>
    <xf numFmtId="176" fontId="3" fillId="0" borderId="102" xfId="0" applyNumberFormat="1" applyFont="1" applyFill="1" applyBorder="1">
      <alignment vertical="center"/>
    </xf>
    <xf numFmtId="0" fontId="3" fillId="0" borderId="116" xfId="0" applyFont="1" applyFill="1" applyBorder="1">
      <alignment vertical="center"/>
    </xf>
    <xf numFmtId="0" fontId="3" fillId="0" borderId="117" xfId="0" applyFont="1" applyFill="1" applyBorder="1">
      <alignment vertical="center"/>
    </xf>
    <xf numFmtId="9" fontId="3" fillId="0" borderId="79" xfId="0" applyNumberFormat="1" applyFont="1" applyFill="1" applyBorder="1">
      <alignment vertical="center"/>
    </xf>
    <xf numFmtId="9" fontId="3" fillId="0" borderId="119" xfId="0" applyNumberFormat="1" applyFont="1" applyFill="1" applyBorder="1">
      <alignment vertical="center"/>
    </xf>
    <xf numFmtId="9" fontId="3" fillId="0" borderId="120" xfId="0" applyNumberFormat="1" applyFont="1" applyFill="1" applyBorder="1">
      <alignment vertical="center"/>
    </xf>
    <xf numFmtId="0" fontId="3" fillId="0" borderId="118" xfId="0" applyFont="1" applyFill="1" applyBorder="1">
      <alignment vertical="center"/>
    </xf>
    <xf numFmtId="0" fontId="3" fillId="0" borderId="121" xfId="0" applyFont="1" applyFill="1" applyBorder="1">
      <alignment vertical="center"/>
    </xf>
    <xf numFmtId="176" fontId="3" fillId="0" borderId="111" xfId="0" applyNumberFormat="1" applyFont="1" applyFill="1" applyBorder="1">
      <alignment vertical="center"/>
    </xf>
    <xf numFmtId="0" fontId="3" fillId="0" borderId="122" xfId="0" applyFont="1" applyFill="1" applyBorder="1">
      <alignment vertical="center"/>
    </xf>
    <xf numFmtId="0" fontId="3" fillId="0" borderId="102" xfId="0" applyFont="1" applyFill="1" applyBorder="1">
      <alignment vertical="center"/>
    </xf>
    <xf numFmtId="9" fontId="3" fillId="0" borderId="103" xfId="0" applyNumberFormat="1" applyFont="1" applyFill="1" applyBorder="1">
      <alignment vertical="center"/>
    </xf>
    <xf numFmtId="9" fontId="3" fillId="0" borderId="0" xfId="0" applyNumberFormat="1" applyFont="1" applyFill="1" applyBorder="1">
      <alignment vertical="center"/>
    </xf>
    <xf numFmtId="9" fontId="3" fillId="0" borderId="123" xfId="0" applyNumberFormat="1" applyFont="1" applyFill="1" applyBorder="1">
      <alignment vertical="center"/>
    </xf>
    <xf numFmtId="0" fontId="3" fillId="0" borderId="125" xfId="0" applyFont="1" applyFill="1" applyBorder="1">
      <alignment vertical="center"/>
    </xf>
    <xf numFmtId="0" fontId="3" fillId="0" borderId="126" xfId="0" applyFont="1" applyFill="1" applyBorder="1">
      <alignment vertical="center"/>
    </xf>
    <xf numFmtId="176" fontId="3" fillId="0" borderId="109" xfId="0" applyNumberFormat="1" applyFont="1" applyFill="1" applyBorder="1">
      <alignment vertical="center"/>
    </xf>
    <xf numFmtId="0" fontId="3" fillId="0" borderId="127" xfId="0" applyFont="1" applyFill="1" applyBorder="1">
      <alignment vertical="center"/>
    </xf>
    <xf numFmtId="0" fontId="3" fillId="0" borderId="124" xfId="0" applyFont="1" applyFill="1" applyBorder="1">
      <alignment vertical="center"/>
    </xf>
    <xf numFmtId="9" fontId="3" fillId="0" borderId="124" xfId="0" applyNumberFormat="1" applyFont="1" applyFill="1" applyBorder="1">
      <alignment vertical="center"/>
    </xf>
    <xf numFmtId="0" fontId="3" fillId="0" borderId="128" xfId="0" applyFont="1" applyFill="1" applyBorder="1">
      <alignment vertical="center"/>
    </xf>
    <xf numFmtId="0" fontId="3" fillId="0" borderId="129" xfId="0" applyFont="1" applyBorder="1">
      <alignment vertical="center"/>
    </xf>
    <xf numFmtId="0" fontId="3" fillId="0" borderId="130" xfId="0" applyFont="1" applyBorder="1">
      <alignment vertical="center"/>
    </xf>
    <xf numFmtId="0" fontId="3" fillId="0" borderId="131" xfId="0" applyFont="1" applyBorder="1">
      <alignment vertical="center"/>
    </xf>
    <xf numFmtId="0" fontId="3" fillId="0" borderId="81" xfId="0" applyFont="1" applyBorder="1">
      <alignment vertical="center"/>
    </xf>
    <xf numFmtId="9" fontId="0" fillId="0" borderId="51" xfId="0" applyNumberFormat="1" applyFill="1" applyBorder="1">
      <alignment vertical="center"/>
    </xf>
    <xf numFmtId="9" fontId="0" fillId="5" borderId="51" xfId="0" applyNumberFormat="1" applyFill="1" applyBorder="1">
      <alignment vertical="center"/>
    </xf>
    <xf numFmtId="9" fontId="0" fillId="4" borderId="51" xfId="0" applyNumberFormat="1" applyFill="1" applyBorder="1">
      <alignment vertical="center"/>
    </xf>
    <xf numFmtId="9" fontId="0" fillId="4" borderId="17" xfId="0" applyNumberFormat="1" applyFill="1" applyBorder="1">
      <alignment vertical="center"/>
    </xf>
    <xf numFmtId="9" fontId="0" fillId="4" borderId="81" xfId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0-844D-BB48-DDD14E980E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0-844D-BB48-DDD14E980E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0-844D-BB48-DDD14E980E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F0-844D-BB48-DDD14E980E0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F0-844D-BB48-DDD14E980E0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F0-844D-BB48-DDD14E980E0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F0-844D-BB48-DDD14E98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0-7F45-93E1-BF4BF73C31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0-7F45-93E1-BF4BF73C31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30-7F45-93E1-BF4BF73C31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30-7F45-93E1-BF4BF73C31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30-7F45-93E1-BF4BF73C31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30-7F45-93E1-BF4BF73C31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30-7F45-93E1-BF4BF73C3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C-9249-9B35-C99E6FD36A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C-9249-9B35-C99E6FD36A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AC-9249-9B35-C99E6FD36A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AC-9249-9B35-C99E6FD36A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AC-9249-9B35-C99E6FD36A0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AC-9249-9B35-C99E6FD36A0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AC-9249-9B35-C99E6FD36A0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AC-9249-9B35-C99E6FD3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off!$C$24:$E$24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A-4D4D-94D1-0D2C0FEF61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off!$C$25:$E$25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A-4D4D-94D1-0D2C0FEF61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off!$C$26:$E$26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2A-4D4D-94D1-0D2C0FEF61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off!$C$27:$E$27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2A-4D4D-94D1-0D2C0FEF61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off!$C$28:$E$28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2A-4D4D-94D1-0D2C0FEF61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off!$C$29:$E$29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A-4D4D-94D1-0D2C0FEF61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2A-4D4D-94D1-0D2C0FEF61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off!$C$31:$E$31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2A-4D4D-94D1-0D2C0FEF6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on!$C$2:$E$2</c:f>
              <c:numCache>
                <c:formatCode>General</c:formatCode>
                <c:ptCount val="3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5-2248-9C19-A56F1D60FB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on!$C$3:$E$3</c:f>
              <c:numCache>
                <c:formatCode>General</c:formatCode>
                <c:ptCount val="3"/>
                <c:pt idx="0">
                  <c:v>-13</c:v>
                </c:pt>
                <c:pt idx="1">
                  <c:v>-13</c:v>
                </c:pt>
                <c:pt idx="2">
                  <c:v>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5-2248-9C19-A56F1D60FB2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on!$C$4:$E$4</c:f>
              <c:numCache>
                <c:formatCode>General</c:formatCode>
                <c:ptCount val="3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5-2248-9C19-A56F1D60FB2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on!$C$5:$E$5</c:f>
              <c:numCache>
                <c:formatCode>General</c:formatCode>
                <c:ptCount val="3"/>
                <c:pt idx="0">
                  <c:v>-11</c:v>
                </c:pt>
                <c:pt idx="1">
                  <c:v>-11</c:v>
                </c:pt>
                <c:pt idx="2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55-2248-9C19-A56F1D60FB2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on!$C$6:$E$6</c:f>
              <c:numCache>
                <c:formatCode>General</c:formatCode>
                <c:ptCount val="3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55-2248-9C19-A56F1D60FB2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on!$C$7:$E$7</c:f>
              <c:numCache>
                <c:formatCode>General</c:formatCode>
                <c:ptCount val="3"/>
                <c:pt idx="0">
                  <c:v>-9</c:v>
                </c:pt>
                <c:pt idx="1">
                  <c:v>-9</c:v>
                </c:pt>
                <c:pt idx="2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55-2248-9C19-A56F1D60FB2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on!$C$8:$E$8</c:f>
              <c:numCache>
                <c:formatCode>General</c:formatCode>
                <c:ptCount val="3"/>
                <c:pt idx="0">
                  <c:v>-8</c:v>
                </c:pt>
                <c:pt idx="1">
                  <c:v>-8</c:v>
                </c:pt>
                <c:pt idx="2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55-2248-9C19-A56F1D60F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437872"/>
        <c:axId val="899892912"/>
      </c:lineChart>
      <c:catAx>
        <c:axId val="90043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9892912"/>
        <c:crosses val="autoZero"/>
        <c:auto val="1"/>
        <c:lblAlgn val="ctr"/>
        <c:lblOffset val="100"/>
        <c:noMultiLvlLbl val="0"/>
      </c:catAx>
      <c:valAx>
        <c:axId val="899892912"/>
        <c:scaling>
          <c:orientation val="minMax"/>
          <c:max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43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小前倒し群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on!$C$9:$E$9</c:f>
              <c:numCache>
                <c:formatCode>General</c:formatCode>
                <c:ptCount val="3"/>
                <c:pt idx="0">
                  <c:v>-7</c:v>
                </c:pt>
                <c:pt idx="1">
                  <c:v>-7</c:v>
                </c:pt>
                <c:pt idx="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E-9645-AFF9-C000BD047D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on!$C$10:$E$10</c:f>
              <c:numCache>
                <c:formatCode>General</c:formatCode>
                <c:ptCount val="3"/>
                <c:pt idx="0">
                  <c:v>-6</c:v>
                </c:pt>
                <c:pt idx="1">
                  <c:v>-6</c:v>
                </c:pt>
                <c:pt idx="2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E-9645-AFF9-C000BD047D1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on!$C$11:$E$11</c:f>
              <c:numCache>
                <c:formatCode>General</c:formatCode>
                <c:ptCount val="3"/>
                <c:pt idx="0">
                  <c:v>-5</c:v>
                </c:pt>
                <c:pt idx="1">
                  <c:v>-5</c:v>
                </c:pt>
                <c:pt idx="2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E-9645-AFF9-C000BD047D1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on!$C$12:$E$12</c:f>
              <c:numCache>
                <c:formatCode>General</c:formatCode>
                <c:ptCount val="3"/>
                <c:pt idx="0">
                  <c:v>-4</c:v>
                </c:pt>
                <c:pt idx="1">
                  <c:v>-4</c:v>
                </c:pt>
                <c:pt idx="2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3E-9645-AFF9-C000BD047D1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on!$C$13:$E$13</c:f>
              <c:numCache>
                <c:formatCode>General</c:formatCode>
                <c:ptCount val="3"/>
                <c:pt idx="0">
                  <c:v>-3</c:v>
                </c:pt>
                <c:pt idx="1">
                  <c:v>-3</c:v>
                </c:pt>
                <c:pt idx="2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3E-9645-AFF9-C000BD047D1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on!$C$14:$E$14</c:f>
              <c:numCache>
                <c:formatCode>General</c:formatCode>
                <c:ptCount val="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3E-9645-AFF9-C000BD047D1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on!$C$15:$E$15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3E-9645-AFF9-C000BD047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36080"/>
        <c:axId val="889288752"/>
      </c:lineChart>
      <c:catAx>
        <c:axId val="8934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9288752"/>
        <c:crosses val="autoZero"/>
        <c:auto val="1"/>
        <c:lblAlgn val="ctr"/>
        <c:lblOffset val="100"/>
        <c:noMultiLvlLbl val="0"/>
      </c:catAx>
      <c:valAx>
        <c:axId val="8892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34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小遅延群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on!$C$16:$E$16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5-9C47-96F3-7E71F1C969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on!$C$17:$E$17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5-9C47-96F3-7E71F1C969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on!$C$18:$E$18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5-9C47-96F3-7E71F1C969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on!$C$19:$E$19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35-9C47-96F3-7E71F1C9694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on!$C$20:$E$20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35-9C47-96F3-7E71F1C9694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on!$C$21:$E$21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35-9C47-96F3-7E71F1C9694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on!$C$22:$E$22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35-9C47-96F3-7E71F1C9694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on!$C$23:$E$23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35-9C47-96F3-7E71F1C9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172256"/>
        <c:axId val="876421968"/>
      </c:lineChart>
      <c:catAx>
        <c:axId val="9001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421968"/>
        <c:crosses val="autoZero"/>
        <c:auto val="1"/>
        <c:lblAlgn val="ctr"/>
        <c:lblOffset val="100"/>
        <c:noMultiLvlLbl val="0"/>
      </c:catAx>
      <c:valAx>
        <c:axId val="876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017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大遅延群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on!$C$24:$E$24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1-124E-BD0D-9E6A791B34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on!$C$25:$E$25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1-124E-BD0D-9E6A791B34D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on!$C$26:$E$26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1-124E-BD0D-9E6A791B34D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on!$C$27:$E$27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1-124E-BD0D-9E6A791B34D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on!$C$28:$E$28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1-124E-BD0D-9E6A791B34D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on!$C$29:$E$29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11-124E-BD0D-9E6A791B34D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on!$C$30:$E$30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11-124E-BD0D-9E6A791B34D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on!$C$31:$E$31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11-124E-BD0D-9E6A791B3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157392"/>
        <c:axId val="960196576"/>
      </c:lineChart>
      <c:catAx>
        <c:axId val="95015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0196576"/>
        <c:crosses val="autoZero"/>
        <c:auto val="1"/>
        <c:lblAlgn val="ctr"/>
        <c:lblOffset val="100"/>
        <c:noMultiLvlLbl val="0"/>
      </c:catAx>
      <c:valAx>
        <c:axId val="960196576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015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_xlchart.v1.0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_xlchart.v1.2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_xlchart.v1.4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ダミーデータ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(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秒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)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BCD1049E-2AB6-7A4D-BDCD-85C76B556265}">
          <cx:tx>
            <cx:txData>
              <cx:f>_xlchart.v1.6</cx:f>
              <cx:v>1回目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14FD0-E20D-EE46-8E90-8305E3FFBE0F}">
          <cx:tx>
            <cx:txData>
              <cx:f>_xlchart.v1.8</cx:f>
              <cx:v>2回目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0F6DAE8-D243-3644-8F50-D8DA850AA359}">
          <cx:tx>
            <cx:txData>
              <cx:f>_xlchart.v1.10</cx:f>
              <cx:v>3回目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8098C6-1DBA-C34C-801E-E0FC2B8670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0C86323-09F4-C54C-8517-53FB3D44B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198C520-623E-B540-A6F3-3700B7E95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10DA66C-557A-224E-BC92-78F362D5A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D0299F-1249-E14F-B867-85E29F464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293475</xdr:colOff>
      <xdr:row>6</xdr:row>
      <xdr:rowOff>175600</xdr:rowOff>
    </xdr:from>
    <xdr:to>
      <xdr:col>11</xdr:col>
      <xdr:colOff>124142</xdr:colOff>
      <xdr:row>17</xdr:row>
      <xdr:rowOff>124801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71E408E-7263-2B48-95ED-F68C4C5AB2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475" y="1712300"/>
              <a:ext cx="4593167" cy="2768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633451</xdr:colOff>
      <xdr:row>0</xdr:row>
      <xdr:rowOff>177180</xdr:rowOff>
    </xdr:from>
    <xdr:to>
      <xdr:col>16</xdr:col>
      <xdr:colOff>404232</xdr:colOff>
      <xdr:row>11</xdr:row>
      <xdr:rowOff>163551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FE282B6-BADA-3E4C-B133-93C892309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741866</xdr:colOff>
      <xdr:row>12</xdr:row>
      <xdr:rowOff>99742</xdr:rowOff>
    </xdr:from>
    <xdr:to>
      <xdr:col>16</xdr:col>
      <xdr:colOff>512647</xdr:colOff>
      <xdr:row>23</xdr:row>
      <xdr:rowOff>86113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AD287A2-9D3C-A946-B675-737A6FC43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712813</xdr:colOff>
      <xdr:row>24</xdr:row>
      <xdr:rowOff>8870</xdr:rowOff>
    </xdr:from>
    <xdr:to>
      <xdr:col>16</xdr:col>
      <xdr:colOff>547511</xdr:colOff>
      <xdr:row>34</xdr:row>
      <xdr:rowOff>131435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ABAD435-9D6B-DA4E-B73D-65D43B99A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112823</xdr:colOff>
      <xdr:row>22</xdr:row>
      <xdr:rowOff>213537</xdr:rowOff>
    </xdr:from>
    <xdr:to>
      <xdr:col>10</xdr:col>
      <xdr:colOff>818707</xdr:colOff>
      <xdr:row>33</xdr:row>
      <xdr:rowOff>111937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C0B4F5E-BC96-BE44-8C14-A5B0A0AB0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48BD-5477-2444-97DB-4D6A7315DAFD}">
  <dimension ref="A1:E31"/>
  <sheetViews>
    <sheetView zoomScale="75" workbookViewId="0">
      <selection activeCell="B3" sqref="B3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B558-6A65-2546-AE97-1D46281F519B}">
  <dimension ref="A1:E31"/>
  <sheetViews>
    <sheetView zoomScale="114" workbookViewId="0">
      <selection activeCell="C2" sqref="C2"/>
    </sheetView>
  </sheetViews>
  <sheetFormatPr baseColWidth="10" defaultRowHeight="20"/>
  <sheetData>
    <row r="1" spans="1:5" ht="21" thickBot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1</v>
      </c>
      <c r="B2" s="2" t="s">
        <v>5</v>
      </c>
      <c r="C2" s="3">
        <v>-14</v>
      </c>
      <c r="D2" s="3">
        <v>-14</v>
      </c>
      <c r="E2" s="4">
        <v>-14</v>
      </c>
    </row>
    <row r="3" spans="1:5">
      <c r="A3" s="5">
        <v>2</v>
      </c>
      <c r="B3" s="6"/>
      <c r="C3" s="7">
        <v>-13</v>
      </c>
      <c r="D3" s="7">
        <v>-13</v>
      </c>
      <c r="E3" s="8">
        <v>-13</v>
      </c>
    </row>
    <row r="4" spans="1:5">
      <c r="A4" s="5">
        <v>3</v>
      </c>
      <c r="B4" s="6"/>
      <c r="C4" s="7">
        <v>-12</v>
      </c>
      <c r="D4" s="7">
        <v>-12</v>
      </c>
      <c r="E4" s="8">
        <v>-12</v>
      </c>
    </row>
    <row r="5" spans="1:5">
      <c r="A5" s="5">
        <v>4</v>
      </c>
      <c r="B5" s="6"/>
      <c r="C5" s="7">
        <v>-11</v>
      </c>
      <c r="D5" s="7">
        <v>-11</v>
      </c>
      <c r="E5" s="8">
        <v>-11</v>
      </c>
    </row>
    <row r="6" spans="1:5">
      <c r="A6" s="5">
        <v>5</v>
      </c>
      <c r="B6" s="6"/>
      <c r="C6" s="7">
        <v>-10</v>
      </c>
      <c r="D6" s="7">
        <v>-10</v>
      </c>
      <c r="E6" s="8">
        <v>-10</v>
      </c>
    </row>
    <row r="7" spans="1:5">
      <c r="A7" s="5">
        <v>6</v>
      </c>
      <c r="B7" s="6"/>
      <c r="C7" s="7">
        <v>-9</v>
      </c>
      <c r="D7" s="7">
        <v>-9</v>
      </c>
      <c r="E7" s="8">
        <v>-9</v>
      </c>
    </row>
    <row r="8" spans="1:5" ht="21" thickBot="1">
      <c r="A8" s="9">
        <v>7</v>
      </c>
      <c r="B8" s="10"/>
      <c r="C8" s="11">
        <v>-8</v>
      </c>
      <c r="D8" s="11">
        <v>-8</v>
      </c>
      <c r="E8" s="12">
        <v>-8</v>
      </c>
    </row>
    <row r="9" spans="1:5">
      <c r="A9" s="5">
        <v>8</v>
      </c>
      <c r="B9" s="6"/>
      <c r="C9" s="7">
        <v>-7</v>
      </c>
      <c r="D9" s="7">
        <v>-7</v>
      </c>
      <c r="E9" s="8">
        <v>-7</v>
      </c>
    </row>
    <row r="10" spans="1:5">
      <c r="A10" s="5">
        <v>9</v>
      </c>
      <c r="B10" s="6"/>
      <c r="C10" s="7">
        <v>-6</v>
      </c>
      <c r="D10" s="7">
        <v>-6</v>
      </c>
      <c r="E10" s="8">
        <v>-6</v>
      </c>
    </row>
    <row r="11" spans="1:5">
      <c r="A11" s="5">
        <v>10</v>
      </c>
      <c r="B11" s="6"/>
      <c r="C11" s="7">
        <v>-5</v>
      </c>
      <c r="D11" s="7">
        <v>-5</v>
      </c>
      <c r="E11" s="8">
        <v>-5</v>
      </c>
    </row>
    <row r="12" spans="1:5">
      <c r="A12" s="5">
        <v>11</v>
      </c>
      <c r="B12" s="6"/>
      <c r="C12" s="7">
        <v>-4</v>
      </c>
      <c r="D12" s="7">
        <v>-4</v>
      </c>
      <c r="E12" s="8">
        <v>-4</v>
      </c>
    </row>
    <row r="13" spans="1:5">
      <c r="A13" s="5">
        <v>12</v>
      </c>
      <c r="B13" s="6"/>
      <c r="C13" s="7">
        <v>-3</v>
      </c>
      <c r="D13" s="7">
        <v>-3</v>
      </c>
      <c r="E13" s="8">
        <v>-3</v>
      </c>
    </row>
    <row r="14" spans="1:5">
      <c r="A14" s="5">
        <v>13</v>
      </c>
      <c r="B14" s="6"/>
      <c r="C14" s="7">
        <v>-2</v>
      </c>
      <c r="D14" s="7">
        <v>-2</v>
      </c>
      <c r="E14" s="8">
        <v>-2</v>
      </c>
    </row>
    <row r="15" spans="1:5" ht="21" thickBot="1">
      <c r="A15" s="9">
        <v>14</v>
      </c>
      <c r="B15" s="10"/>
      <c r="C15" s="11">
        <v>-1</v>
      </c>
      <c r="D15" s="11">
        <v>-1</v>
      </c>
      <c r="E15" s="12">
        <v>-1</v>
      </c>
    </row>
    <row r="16" spans="1:5">
      <c r="A16" s="1">
        <v>15</v>
      </c>
      <c r="B16" s="2"/>
      <c r="C16" s="3">
        <v>0</v>
      </c>
      <c r="D16" s="3">
        <v>0</v>
      </c>
      <c r="E16" s="4">
        <v>0</v>
      </c>
    </row>
    <row r="17" spans="1:5">
      <c r="A17" s="5">
        <v>16</v>
      </c>
      <c r="B17" s="6"/>
      <c r="C17" s="7">
        <v>1</v>
      </c>
      <c r="D17" s="7">
        <v>1</v>
      </c>
      <c r="E17" s="8">
        <v>1</v>
      </c>
    </row>
    <row r="18" spans="1:5">
      <c r="A18" s="5">
        <v>17</v>
      </c>
      <c r="B18" s="6"/>
      <c r="C18" s="7">
        <v>2</v>
      </c>
      <c r="D18" s="7">
        <v>2</v>
      </c>
      <c r="E18" s="8">
        <v>2</v>
      </c>
    </row>
    <row r="19" spans="1:5">
      <c r="A19" s="5">
        <v>18</v>
      </c>
      <c r="B19" s="6"/>
      <c r="C19" s="7">
        <v>3</v>
      </c>
      <c r="D19" s="7">
        <v>3</v>
      </c>
      <c r="E19" s="8">
        <v>3</v>
      </c>
    </row>
    <row r="20" spans="1:5">
      <c r="A20" s="5">
        <v>19</v>
      </c>
      <c r="B20" s="6"/>
      <c r="C20" s="7">
        <v>4</v>
      </c>
      <c r="D20" s="7">
        <v>4</v>
      </c>
      <c r="E20" s="8">
        <v>4</v>
      </c>
    </row>
    <row r="21" spans="1:5">
      <c r="A21" s="5">
        <v>20</v>
      </c>
      <c r="B21" s="6"/>
      <c r="C21" s="7">
        <v>5</v>
      </c>
      <c r="D21" s="7">
        <v>5</v>
      </c>
      <c r="E21" s="8">
        <v>5</v>
      </c>
    </row>
    <row r="22" spans="1:5">
      <c r="A22" s="5">
        <v>21</v>
      </c>
      <c r="B22" s="6"/>
      <c r="C22" s="7">
        <v>6</v>
      </c>
      <c r="D22" s="7">
        <v>6</v>
      </c>
      <c r="E22" s="8">
        <v>6</v>
      </c>
    </row>
    <row r="23" spans="1:5" ht="21" thickBot="1">
      <c r="A23" s="9">
        <v>22</v>
      </c>
      <c r="B23" s="10"/>
      <c r="C23" s="11">
        <v>7</v>
      </c>
      <c r="D23" s="11">
        <v>7</v>
      </c>
      <c r="E23" s="12">
        <v>7</v>
      </c>
    </row>
    <row r="24" spans="1:5">
      <c r="A24" s="1">
        <v>23</v>
      </c>
      <c r="B24" s="2"/>
      <c r="C24" s="3">
        <v>8</v>
      </c>
      <c r="D24" s="3">
        <v>8</v>
      </c>
      <c r="E24" s="4">
        <v>8</v>
      </c>
    </row>
    <row r="25" spans="1:5">
      <c r="A25" s="5">
        <v>24</v>
      </c>
      <c r="B25" s="6"/>
      <c r="C25" s="7">
        <v>9</v>
      </c>
      <c r="D25" s="7">
        <v>9</v>
      </c>
      <c r="E25" s="8">
        <v>9</v>
      </c>
    </row>
    <row r="26" spans="1:5">
      <c r="A26" s="5">
        <v>25</v>
      </c>
      <c r="B26" s="6"/>
      <c r="C26" s="7">
        <v>10</v>
      </c>
      <c r="D26" s="7">
        <v>10</v>
      </c>
      <c r="E26" s="8">
        <v>10</v>
      </c>
    </row>
    <row r="27" spans="1:5">
      <c r="A27" s="5">
        <v>26</v>
      </c>
      <c r="B27" s="6"/>
      <c r="C27" s="7">
        <v>11</v>
      </c>
      <c r="D27" s="7">
        <v>11</v>
      </c>
      <c r="E27" s="8">
        <v>11</v>
      </c>
    </row>
    <row r="28" spans="1:5">
      <c r="A28" s="5">
        <v>27</v>
      </c>
      <c r="B28" s="6"/>
      <c r="C28" s="7">
        <v>12</v>
      </c>
      <c r="D28" s="7">
        <v>12</v>
      </c>
      <c r="E28" s="8">
        <v>12</v>
      </c>
    </row>
    <row r="29" spans="1:5">
      <c r="A29" s="5">
        <v>28</v>
      </c>
      <c r="B29" s="6"/>
      <c r="C29" s="7">
        <v>13</v>
      </c>
      <c r="D29" s="7">
        <v>13</v>
      </c>
      <c r="E29" s="8">
        <v>13</v>
      </c>
    </row>
    <row r="30" spans="1:5">
      <c r="A30" s="5">
        <v>29</v>
      </c>
      <c r="B30" s="6"/>
      <c r="C30" s="7">
        <v>14</v>
      </c>
      <c r="D30" s="7">
        <v>14</v>
      </c>
      <c r="E30" s="8">
        <v>14</v>
      </c>
    </row>
    <row r="31" spans="1:5" ht="21" thickBot="1">
      <c r="A31" s="9">
        <v>30</v>
      </c>
      <c r="B31" s="10"/>
      <c r="C31" s="11">
        <v>15</v>
      </c>
      <c r="D31" s="11">
        <v>15</v>
      </c>
      <c r="E31" s="12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BA2-8D0E-A443-ABFF-09511E6243BE}">
  <dimension ref="A1:R29"/>
  <sheetViews>
    <sheetView topLeftCell="D1" workbookViewId="0">
      <selection activeCell="H5" sqref="H5"/>
    </sheetView>
  </sheetViews>
  <sheetFormatPr baseColWidth="10" defaultRowHeight="20"/>
  <cols>
    <col min="7" max="7" width="17.7109375" customWidth="1"/>
    <col min="17" max="17" width="17.140625" customWidth="1"/>
  </cols>
  <sheetData>
    <row r="1" spans="1:18" ht="21" thickBot="1">
      <c r="A1" s="44" t="s">
        <v>6</v>
      </c>
      <c r="B1" s="45" t="s">
        <v>22</v>
      </c>
      <c r="C1" s="46" t="s">
        <v>19</v>
      </c>
      <c r="D1" s="46" t="s">
        <v>20</v>
      </c>
      <c r="E1" s="46" t="s">
        <v>21</v>
      </c>
      <c r="F1" s="47" t="s">
        <v>25</v>
      </c>
      <c r="G1" s="48" t="s">
        <v>26</v>
      </c>
      <c r="H1" s="48" t="s">
        <v>29</v>
      </c>
      <c r="I1" s="48" t="s">
        <v>24</v>
      </c>
      <c r="K1" s="44" t="s">
        <v>6</v>
      </c>
      <c r="L1" s="45" t="s">
        <v>22</v>
      </c>
      <c r="M1" s="46" t="s">
        <v>19</v>
      </c>
      <c r="N1" s="46" t="s">
        <v>20</v>
      </c>
      <c r="O1" s="46" t="s">
        <v>21</v>
      </c>
      <c r="P1" s="47" t="s">
        <v>25</v>
      </c>
      <c r="Q1" s="48" t="s">
        <v>26</v>
      </c>
      <c r="R1" s="48" t="s">
        <v>29</v>
      </c>
    </row>
    <row r="2" spans="1:18">
      <c r="A2" s="43" t="s">
        <v>7</v>
      </c>
      <c r="B2" s="19">
        <v>30</v>
      </c>
      <c r="C2" s="13">
        <v>180</v>
      </c>
      <c r="D2" s="13">
        <v>900</v>
      </c>
      <c r="E2" s="13">
        <v>300</v>
      </c>
      <c r="F2" s="17">
        <f>SUM(B2:E2)</f>
        <v>1410</v>
      </c>
      <c r="G2" s="54"/>
      <c r="H2" s="60"/>
      <c r="I2" s="49">
        <v>1410</v>
      </c>
      <c r="K2" s="43" t="s">
        <v>7</v>
      </c>
      <c r="L2" s="19">
        <v>30</v>
      </c>
      <c r="M2" s="13">
        <v>180</v>
      </c>
      <c r="N2" s="13">
        <v>900</v>
      </c>
      <c r="O2" s="13">
        <v>300</v>
      </c>
      <c r="P2" s="17">
        <f>SUM(L2:O2)</f>
        <v>1410</v>
      </c>
      <c r="Q2" s="54"/>
      <c r="R2" s="60"/>
    </row>
    <row r="3" spans="1:18" ht="21" thickBot="1">
      <c r="A3" s="25" t="s">
        <v>13</v>
      </c>
      <c r="B3" s="18">
        <v>47</v>
      </c>
      <c r="C3" s="14">
        <v>113</v>
      </c>
      <c r="D3" s="14">
        <v>242</v>
      </c>
      <c r="E3" s="14">
        <v>154</v>
      </c>
      <c r="F3" s="16">
        <f>SUM(B3:E3)</f>
        <v>556</v>
      </c>
      <c r="G3" s="55"/>
      <c r="H3" s="60"/>
      <c r="I3" s="50">
        <v>669</v>
      </c>
      <c r="K3" s="25" t="s">
        <v>13</v>
      </c>
      <c r="L3" s="18">
        <v>28</v>
      </c>
      <c r="M3" s="14">
        <v>138</v>
      </c>
      <c r="N3" s="14">
        <v>631</v>
      </c>
      <c r="O3" s="14">
        <v>259</v>
      </c>
      <c r="P3" s="17">
        <f>SUM(L3:O3)</f>
        <v>1056</v>
      </c>
      <c r="Q3" s="55"/>
      <c r="R3" s="60"/>
    </row>
    <row r="4" spans="1:18" ht="22" thickTop="1" thickBot="1">
      <c r="A4" s="26" t="s">
        <v>27</v>
      </c>
      <c r="B4" s="37">
        <f>B2-B3</f>
        <v>-17</v>
      </c>
      <c r="C4" s="38">
        <f>C2-C3</f>
        <v>67</v>
      </c>
      <c r="D4" s="38">
        <f t="shared" ref="D4:F4" si="0">D2-D3</f>
        <v>658</v>
      </c>
      <c r="E4" s="38">
        <f t="shared" si="0"/>
        <v>146</v>
      </c>
      <c r="F4" s="38">
        <f t="shared" si="0"/>
        <v>854</v>
      </c>
      <c r="G4" s="56" t="s">
        <v>71</v>
      </c>
      <c r="H4" s="57">
        <f t="array" ref="H4">AVERAGE(ABS(B5:E5))</f>
        <v>1.1554206735391583</v>
      </c>
      <c r="I4" s="38">
        <f t="shared" ref="I4" si="1">I2-I3</f>
        <v>741</v>
      </c>
      <c r="K4" s="26" t="s">
        <v>27</v>
      </c>
      <c r="L4" s="38">
        <f t="shared" ref="L4" si="2">L2-L3</f>
        <v>2</v>
      </c>
      <c r="M4" s="38">
        <f t="shared" ref="M4" si="3">M2-M3</f>
        <v>42</v>
      </c>
      <c r="N4" s="38">
        <f t="shared" ref="N4" si="4">N2-N3</f>
        <v>269</v>
      </c>
      <c r="O4" s="38">
        <f t="shared" ref="O4" si="5">O2-O3</f>
        <v>41</v>
      </c>
      <c r="P4" s="38">
        <f t="shared" ref="P4" si="6">P2-P3</f>
        <v>354</v>
      </c>
      <c r="Q4" s="56" t="s">
        <v>71</v>
      </c>
      <c r="R4" s="57">
        <f t="array" ref="R4">AVERAGE(ABS(L5:O5))</f>
        <v>0.24009625107778487</v>
      </c>
    </row>
    <row r="5" spans="1:18" ht="21" thickBot="1">
      <c r="A5" s="26" t="s">
        <v>28</v>
      </c>
      <c r="B5" s="52">
        <f>(B2-B3)/B3</f>
        <v>-0.36170212765957449</v>
      </c>
      <c r="C5" s="53">
        <f>(C2-C3)/C3</f>
        <v>0.59292035398230092</v>
      </c>
      <c r="D5" s="53">
        <f>(D2-D3)/D3</f>
        <v>2.71900826446281</v>
      </c>
      <c r="E5" s="53">
        <f t="shared" ref="E5:F5" si="7">(E2-E3)/E3</f>
        <v>0.94805194805194803</v>
      </c>
      <c r="F5" s="53">
        <f t="shared" si="7"/>
        <v>1.5359712230215827</v>
      </c>
      <c r="G5" s="56" t="s">
        <v>30</v>
      </c>
      <c r="H5" s="284">
        <f>AVERAGE(B5:E5)</f>
        <v>0.97456960970937112</v>
      </c>
      <c r="I5" s="76">
        <f>(I2-I3)/I3</f>
        <v>1.1076233183856503</v>
      </c>
      <c r="K5" s="26" t="s">
        <v>28</v>
      </c>
      <c r="L5" s="53">
        <f>(L2-L3)/L3</f>
        <v>7.1428571428571425E-2</v>
      </c>
      <c r="M5" s="53">
        <f>(M2-M3)/M3</f>
        <v>0.30434782608695654</v>
      </c>
      <c r="N5" s="53">
        <f>(N2-N3)/N3</f>
        <v>0.42630744849445323</v>
      </c>
      <c r="O5" s="53">
        <f>(O2-O3)/O3</f>
        <v>0.15830115830115829</v>
      </c>
      <c r="P5" s="53">
        <f>(P2-P3)/P3</f>
        <v>0.33522727272727271</v>
      </c>
      <c r="Q5" s="56" t="s">
        <v>30</v>
      </c>
      <c r="R5" s="284">
        <f>AVERAGE(L5:O5)</f>
        <v>0.24009625107778487</v>
      </c>
    </row>
    <row r="6" spans="1:18" ht="21" thickBot="1">
      <c r="A6" s="22" t="s">
        <v>11</v>
      </c>
      <c r="B6" s="27">
        <v>30</v>
      </c>
      <c r="C6" s="24">
        <v>180</v>
      </c>
      <c r="D6" s="24">
        <v>900</v>
      </c>
      <c r="E6" s="24">
        <v>300</v>
      </c>
      <c r="F6" s="39">
        <f t="shared" ref="F6:F22" si="8">SUM(B6:E6)</f>
        <v>1410</v>
      </c>
      <c r="G6" s="58"/>
      <c r="H6" s="283"/>
      <c r="I6" s="51">
        <v>1410</v>
      </c>
      <c r="K6" s="22" t="s">
        <v>11</v>
      </c>
      <c r="L6" s="27">
        <v>30</v>
      </c>
      <c r="M6" s="79">
        <v>180</v>
      </c>
      <c r="N6" s="24">
        <v>900</v>
      </c>
      <c r="O6" s="24">
        <v>300</v>
      </c>
      <c r="P6" s="39">
        <f>SUM(L6:O6)</f>
        <v>1410</v>
      </c>
      <c r="Q6" s="58"/>
      <c r="R6" s="61"/>
    </row>
    <row r="7" spans="1:18" ht="21" thickBot="1">
      <c r="A7" s="25" t="s">
        <v>14</v>
      </c>
      <c r="B7" s="15">
        <v>47</v>
      </c>
      <c r="C7" s="35">
        <v>108</v>
      </c>
      <c r="D7" s="36">
        <v>498</v>
      </c>
      <c r="E7" s="36">
        <v>240</v>
      </c>
      <c r="F7" s="40">
        <f t="shared" si="8"/>
        <v>893</v>
      </c>
      <c r="G7" s="55"/>
      <c r="H7" s="60"/>
      <c r="I7">
        <f>16*60+14</f>
        <v>974</v>
      </c>
      <c r="K7" s="25" t="s">
        <v>14</v>
      </c>
      <c r="L7" s="15">
        <v>27</v>
      </c>
      <c r="M7" s="80">
        <v>174</v>
      </c>
      <c r="N7" s="36">
        <v>704</v>
      </c>
      <c r="O7" s="14">
        <v>105</v>
      </c>
      <c r="P7" s="39">
        <f>SUM(L7:O7)</f>
        <v>1010</v>
      </c>
      <c r="Q7" s="55"/>
      <c r="R7" s="60"/>
    </row>
    <row r="8" spans="1:18" ht="22" thickTop="1" thickBot="1">
      <c r="A8" s="26" t="s">
        <v>23</v>
      </c>
      <c r="B8" s="37">
        <f>B6-B7</f>
        <v>-17</v>
      </c>
      <c r="C8" s="38">
        <f>C6-C7</f>
        <v>72</v>
      </c>
      <c r="D8" s="38">
        <f t="shared" ref="D8:F8" si="9">D6-D7</f>
        <v>402</v>
      </c>
      <c r="E8" s="38">
        <f t="shared" si="9"/>
        <v>60</v>
      </c>
      <c r="F8" s="38">
        <f>F6-F7</f>
        <v>517</v>
      </c>
      <c r="G8" s="56" t="s">
        <v>71</v>
      </c>
      <c r="H8" s="57">
        <f t="array" ref="H8">AVERAGE(ABS(B9:E9))</f>
        <v>0.5213994274972229</v>
      </c>
      <c r="I8" s="38">
        <f t="shared" ref="I8" si="10">I6-I7</f>
        <v>436</v>
      </c>
      <c r="K8" s="26" t="s">
        <v>23</v>
      </c>
      <c r="L8" s="38">
        <f t="shared" ref="L8" si="11">L6-L7</f>
        <v>3</v>
      </c>
      <c r="M8" s="38">
        <f t="shared" ref="M8" si="12">M6-M7</f>
        <v>6</v>
      </c>
      <c r="N8" s="38">
        <f t="shared" ref="N8" si="13">N6-N7</f>
        <v>196</v>
      </c>
      <c r="O8" s="38">
        <f t="shared" ref="O8" si="14">O6-O7</f>
        <v>195</v>
      </c>
      <c r="P8" s="38">
        <f t="shared" ref="P8" si="15">P6-P7</f>
        <v>400</v>
      </c>
      <c r="Q8" s="56" t="s">
        <v>71</v>
      </c>
      <c r="R8" s="57">
        <f t="array" ref="R8">AVERAGE(ABS(L9:O9))</f>
        <v>0.57028645444593717</v>
      </c>
    </row>
    <row r="9" spans="1:18" ht="21" thickBot="1">
      <c r="A9" s="26" t="s">
        <v>28</v>
      </c>
      <c r="B9" s="52">
        <f>(B6-B7)/B7</f>
        <v>-0.36170212765957449</v>
      </c>
      <c r="C9" s="53">
        <f>(C6-C7)/C7</f>
        <v>0.66666666666666663</v>
      </c>
      <c r="D9" s="53">
        <f t="shared" ref="D9:F9" si="16">(D6-D7)/D7</f>
        <v>0.80722891566265065</v>
      </c>
      <c r="E9" s="53">
        <f t="shared" si="16"/>
        <v>0.25</v>
      </c>
      <c r="F9" s="53">
        <f t="shared" si="16"/>
        <v>0.57894736842105265</v>
      </c>
      <c r="G9" s="56" t="s">
        <v>30</v>
      </c>
      <c r="H9" s="284">
        <f>AVERAGE(B9:E9)</f>
        <v>0.34054836366743568</v>
      </c>
      <c r="I9" s="76">
        <f>(I6-I7)/I7</f>
        <v>0.44763860369609854</v>
      </c>
      <c r="K9" s="26" t="s">
        <v>28</v>
      </c>
      <c r="L9" s="53">
        <f>(L6-L7)/L7</f>
        <v>0.1111111111111111</v>
      </c>
      <c r="M9" s="53">
        <f t="shared" ref="M9:P9" si="17">(M6-M7)/M7</f>
        <v>3.4482758620689655E-2</v>
      </c>
      <c r="N9" s="53">
        <f t="shared" si="17"/>
        <v>0.27840909090909088</v>
      </c>
      <c r="O9" s="53">
        <f t="shared" si="17"/>
        <v>1.8571428571428572</v>
      </c>
      <c r="P9" s="53">
        <f t="shared" si="17"/>
        <v>0.39603960396039606</v>
      </c>
      <c r="Q9" s="56" t="s">
        <v>30</v>
      </c>
      <c r="R9" s="284">
        <f>AVERAGE(L9:O9)</f>
        <v>0.57028645444593717</v>
      </c>
    </row>
    <row r="10" spans="1:18">
      <c r="A10" s="28" t="s">
        <v>8</v>
      </c>
      <c r="B10" s="29">
        <v>30</v>
      </c>
      <c r="C10" s="30">
        <v>180</v>
      </c>
      <c r="D10" s="30">
        <v>900</v>
      </c>
      <c r="E10" s="30">
        <v>300</v>
      </c>
      <c r="F10" s="42">
        <f t="shared" si="8"/>
        <v>1410</v>
      </c>
      <c r="G10" s="58"/>
      <c r="H10" s="61"/>
      <c r="I10" s="33">
        <v>1410</v>
      </c>
      <c r="K10" s="83" t="s">
        <v>8</v>
      </c>
      <c r="L10" s="84">
        <v>30</v>
      </c>
      <c r="M10" s="85">
        <v>180</v>
      </c>
      <c r="N10" s="85">
        <v>900</v>
      </c>
      <c r="O10" s="85">
        <v>300</v>
      </c>
      <c r="P10" s="86">
        <f>SUM(L10:O10)</f>
        <v>1410</v>
      </c>
      <c r="Q10" s="94"/>
      <c r="R10" s="95"/>
    </row>
    <row r="11" spans="1:18" ht="21" thickBot="1">
      <c r="A11" s="31" t="s">
        <v>10</v>
      </c>
      <c r="B11" s="21">
        <v>31</v>
      </c>
      <c r="C11" s="20">
        <v>150</v>
      </c>
      <c r="D11" s="20">
        <v>657</v>
      </c>
      <c r="E11" s="20">
        <v>127</v>
      </c>
      <c r="F11" s="41">
        <f t="shared" si="8"/>
        <v>965</v>
      </c>
      <c r="G11" s="55"/>
      <c r="H11" s="60"/>
      <c r="I11">
        <f>27*60+46</f>
        <v>1666</v>
      </c>
      <c r="K11" s="87" t="s">
        <v>10</v>
      </c>
      <c r="L11" s="88">
        <v>0</v>
      </c>
      <c r="M11" s="89"/>
      <c r="N11" s="89"/>
      <c r="O11" s="89"/>
      <c r="P11" s="90"/>
      <c r="Q11" s="96"/>
      <c r="R11" s="97"/>
    </row>
    <row r="12" spans="1:18" ht="22" thickTop="1" thickBot="1">
      <c r="A12" s="32" t="s">
        <v>23</v>
      </c>
      <c r="B12" s="37">
        <f>B10-B11</f>
        <v>-1</v>
      </c>
      <c r="C12" s="38">
        <f>C10-C11</f>
        <v>30</v>
      </c>
      <c r="D12" s="38">
        <f t="shared" ref="D12:F12" si="18">D10-D11</f>
        <v>243</v>
      </c>
      <c r="E12" s="38">
        <f t="shared" si="18"/>
        <v>173</v>
      </c>
      <c r="F12" s="38">
        <f t="shared" si="18"/>
        <v>445</v>
      </c>
      <c r="G12" s="56" t="s">
        <v>71</v>
      </c>
      <c r="H12" s="57">
        <f t="array" ref="H12">AVERAGE(ABS(B13:E13))</f>
        <v>0.49108145065605202</v>
      </c>
      <c r="I12" s="38">
        <f t="shared" ref="I12" si="19">I10-I11</f>
        <v>-256</v>
      </c>
      <c r="K12" s="91" t="s">
        <v>23</v>
      </c>
      <c r="L12" s="92">
        <f>L11-L10</f>
        <v>-30</v>
      </c>
      <c r="M12" s="92">
        <f t="shared" ref="M12:P12" si="20">M11-M10</f>
        <v>-180</v>
      </c>
      <c r="N12" s="92">
        <f t="shared" si="20"/>
        <v>-900</v>
      </c>
      <c r="O12" s="92">
        <f t="shared" si="20"/>
        <v>-300</v>
      </c>
      <c r="P12" s="92">
        <f t="shared" si="20"/>
        <v>-1410</v>
      </c>
      <c r="Q12" s="98" t="s">
        <v>30</v>
      </c>
      <c r="R12" s="98"/>
    </row>
    <row r="13" spans="1:18" ht="21" thickBot="1">
      <c r="A13" s="26" t="s">
        <v>28</v>
      </c>
      <c r="B13" s="52">
        <f>(B10-B11)/B11</f>
        <v>-3.2258064516129031E-2</v>
      </c>
      <c r="C13" s="53">
        <f>(C10-C11)/C11</f>
        <v>0.2</v>
      </c>
      <c r="D13" s="53">
        <f t="shared" ref="D13:E13" si="21">(D10-D11)/D11</f>
        <v>0.36986301369863012</v>
      </c>
      <c r="E13" s="53">
        <f t="shared" si="21"/>
        <v>1.3622047244094488</v>
      </c>
      <c r="F13" s="53">
        <f>(F10-F11)/F11</f>
        <v>0.46113989637305697</v>
      </c>
      <c r="G13" s="56" t="s">
        <v>30</v>
      </c>
      <c r="H13" s="284">
        <f>AVERAGE(B13:E13)</f>
        <v>0.47495241839798752</v>
      </c>
      <c r="I13" s="76">
        <f>(I10-I11)/I11</f>
        <v>-0.15366146458583432</v>
      </c>
      <c r="K13" s="93" t="s">
        <v>28</v>
      </c>
      <c r="L13" s="78">
        <f>(L10-L11)/L10</f>
        <v>1</v>
      </c>
      <c r="M13" s="78">
        <f>(M10-M11)/M10</f>
        <v>1</v>
      </c>
      <c r="N13" s="78">
        <f t="shared" ref="N13:O13" si="22">(N10-N11)/N10</f>
        <v>1</v>
      </c>
      <c r="O13" s="78">
        <f t="shared" si="22"/>
        <v>1</v>
      </c>
      <c r="P13" s="78">
        <f>(P10-P11)/P10</f>
        <v>1</v>
      </c>
      <c r="Q13" s="99">
        <f>AVERAGE(L13:O13)</f>
        <v>1</v>
      </c>
      <c r="R13" s="100"/>
    </row>
    <row r="14" spans="1:18" ht="21" thickBot="1">
      <c r="A14" s="22" t="s">
        <v>15</v>
      </c>
      <c r="B14" s="29">
        <v>30</v>
      </c>
      <c r="C14" s="30">
        <v>180</v>
      </c>
      <c r="D14" s="30">
        <v>900</v>
      </c>
      <c r="E14" s="30">
        <v>300</v>
      </c>
      <c r="F14" s="42">
        <f t="shared" ref="F14:F15" si="23">SUM(B14:E14)</f>
        <v>1410</v>
      </c>
      <c r="G14" s="58"/>
      <c r="H14" s="61"/>
      <c r="I14" s="33">
        <v>1410</v>
      </c>
      <c r="K14" s="22" t="s">
        <v>15</v>
      </c>
      <c r="L14" s="23">
        <v>30</v>
      </c>
      <c r="M14" s="24">
        <v>180</v>
      </c>
      <c r="N14" s="24">
        <v>900</v>
      </c>
      <c r="O14" s="24">
        <v>300</v>
      </c>
      <c r="P14" s="39">
        <f>SUM(L14:O14)</f>
        <v>1410</v>
      </c>
      <c r="Q14" s="58"/>
      <c r="R14" s="61"/>
    </row>
    <row r="15" spans="1:18" ht="21" thickBot="1">
      <c r="A15" s="25" t="s">
        <v>12</v>
      </c>
      <c r="B15" s="21">
        <v>84</v>
      </c>
      <c r="C15" s="20">
        <v>101</v>
      </c>
      <c r="D15" s="20">
        <v>631</v>
      </c>
      <c r="E15" s="20">
        <v>162</v>
      </c>
      <c r="F15" s="42">
        <f t="shared" si="23"/>
        <v>978</v>
      </c>
      <c r="G15" s="55"/>
      <c r="H15" s="60"/>
      <c r="I15">
        <f>18*60+13</f>
        <v>1093</v>
      </c>
      <c r="K15" s="25" t="s">
        <v>12</v>
      </c>
      <c r="L15" s="18">
        <v>29</v>
      </c>
      <c r="M15" s="14">
        <v>82</v>
      </c>
      <c r="N15" s="14">
        <v>616</v>
      </c>
      <c r="O15" s="14">
        <v>154</v>
      </c>
      <c r="P15" s="16">
        <f>SUM(L15:O15)</f>
        <v>881</v>
      </c>
      <c r="Q15" s="55"/>
      <c r="R15" s="60"/>
    </row>
    <row r="16" spans="1:18" ht="22" thickTop="1" thickBot="1">
      <c r="A16" s="26" t="s">
        <v>23</v>
      </c>
      <c r="B16" s="37">
        <f>B14-B15</f>
        <v>-54</v>
      </c>
      <c r="C16" s="38">
        <f>C14-C15</f>
        <v>79</v>
      </c>
      <c r="D16" s="38">
        <f t="shared" ref="D16:F16" si="24">D14-D15</f>
        <v>269</v>
      </c>
      <c r="E16" s="38">
        <f t="shared" si="24"/>
        <v>138</v>
      </c>
      <c r="F16" s="38">
        <f t="shared" si="24"/>
        <v>432</v>
      </c>
      <c r="G16" s="56" t="s">
        <v>71</v>
      </c>
      <c r="H16" s="57">
        <f t="array" ref="H16">AVERAGE(ABS(B17:E17))</f>
        <v>0.46015873015873021</v>
      </c>
      <c r="I16" s="38">
        <f>I14-I15</f>
        <v>317</v>
      </c>
      <c r="K16" s="26" t="s">
        <v>23</v>
      </c>
      <c r="L16" s="38">
        <f t="shared" ref="L16" si="25">L14-L15</f>
        <v>1</v>
      </c>
      <c r="M16" s="38">
        <f t="shared" ref="M16" si="26">M14-M15</f>
        <v>98</v>
      </c>
      <c r="N16" s="38">
        <f t="shared" ref="N16" si="27">N14-N15</f>
        <v>284</v>
      </c>
      <c r="O16" s="38">
        <f t="shared" ref="O16" si="28">O14-O15</f>
        <v>146</v>
      </c>
      <c r="P16" s="38">
        <f t="shared" ref="P16" si="29">P14-P15</f>
        <v>529</v>
      </c>
      <c r="Q16" s="214" t="s">
        <v>70</v>
      </c>
      <c r="R16" s="57">
        <f t="array" ref="R16">AVERAGE(ABS(L17:O17))</f>
        <v>0.65967390473277776</v>
      </c>
    </row>
    <row r="17" spans="1:18" ht="21" thickBot="1">
      <c r="A17" s="184" t="s">
        <v>28</v>
      </c>
      <c r="B17" s="52">
        <f>(B14-B15)/B15</f>
        <v>-0.6428571428571429</v>
      </c>
      <c r="C17" s="185">
        <f>(C14-C15)/C14</f>
        <v>0.43888888888888888</v>
      </c>
      <c r="D17" s="185">
        <f t="shared" ref="D17:F17" si="30">(D14-D15)/D14</f>
        <v>0.29888888888888887</v>
      </c>
      <c r="E17" s="185">
        <f t="shared" si="30"/>
        <v>0.46</v>
      </c>
      <c r="F17" s="185">
        <f t="shared" si="30"/>
        <v>0.30638297872340425</v>
      </c>
      <c r="G17" s="56" t="s">
        <v>30</v>
      </c>
      <c r="H17" s="284">
        <f>AVERAGE(B17:E17)</f>
        <v>0.1387301587301587</v>
      </c>
      <c r="I17" s="186">
        <f>(I14-I15)/I15</f>
        <v>0.29002744739249769</v>
      </c>
      <c r="K17" s="26" t="s">
        <v>28</v>
      </c>
      <c r="L17" s="53">
        <f>(L14-L15)/L15</f>
        <v>3.4482758620689655E-2</v>
      </c>
      <c r="M17" s="53">
        <f t="shared" ref="M17:P17" si="31">(M14-M15)/M15</f>
        <v>1.1951219512195121</v>
      </c>
      <c r="N17" s="53">
        <f t="shared" si="31"/>
        <v>0.46103896103896103</v>
      </c>
      <c r="O17" s="53">
        <f t="shared" si="31"/>
        <v>0.94805194805194803</v>
      </c>
      <c r="P17" s="53">
        <f t="shared" si="31"/>
        <v>0.60045402951191829</v>
      </c>
      <c r="Q17" s="214" t="s">
        <v>55</v>
      </c>
      <c r="R17" s="284">
        <f>AVERAGE(L17:O17)</f>
        <v>0.65967390473277776</v>
      </c>
    </row>
    <row r="18" spans="1:18">
      <c r="A18" s="43" t="s">
        <v>9</v>
      </c>
      <c r="B18" s="19">
        <v>30</v>
      </c>
      <c r="C18" s="13">
        <v>180</v>
      </c>
      <c r="D18" s="13">
        <v>600</v>
      </c>
      <c r="E18" s="13">
        <v>300</v>
      </c>
      <c r="F18" s="17">
        <f t="shared" si="8"/>
        <v>1110</v>
      </c>
      <c r="G18" s="54"/>
      <c r="H18" s="60"/>
      <c r="I18" s="49">
        <v>1110</v>
      </c>
      <c r="K18" s="101" t="s">
        <v>9</v>
      </c>
      <c r="L18" s="102">
        <v>30</v>
      </c>
      <c r="M18" s="77">
        <v>180</v>
      </c>
      <c r="N18" s="77">
        <v>600</v>
      </c>
      <c r="O18" s="77">
        <v>300</v>
      </c>
      <c r="P18" s="103">
        <f t="shared" ref="P18" si="32">SUM(L18:O18)</f>
        <v>1110</v>
      </c>
      <c r="Q18" s="94"/>
      <c r="R18" s="95"/>
    </row>
    <row r="19" spans="1:18" ht="21" thickBot="1">
      <c r="A19" s="25" t="s">
        <v>16</v>
      </c>
      <c r="B19" s="18">
        <v>27</v>
      </c>
      <c r="C19" s="14">
        <v>101</v>
      </c>
      <c r="D19" s="14">
        <v>403</v>
      </c>
      <c r="E19" s="14">
        <v>170</v>
      </c>
      <c r="F19" s="16">
        <f t="shared" si="8"/>
        <v>701</v>
      </c>
      <c r="G19" s="55"/>
      <c r="H19" s="60"/>
      <c r="I19" s="50">
        <v>1170</v>
      </c>
      <c r="K19" s="104" t="s">
        <v>16</v>
      </c>
      <c r="L19" s="88"/>
      <c r="M19" s="89"/>
      <c r="N19" s="89"/>
      <c r="O19" s="89"/>
      <c r="P19" s="90"/>
      <c r="Q19" s="96"/>
      <c r="R19" s="97"/>
    </row>
    <row r="20" spans="1:18" ht="22" thickTop="1" thickBot="1">
      <c r="A20" s="26" t="s">
        <v>23</v>
      </c>
      <c r="B20" s="38">
        <f>B18-B19</f>
        <v>3</v>
      </c>
      <c r="C20" s="38">
        <f t="shared" ref="C20:F20" si="33">C18-C19</f>
        <v>79</v>
      </c>
      <c r="D20" s="38">
        <f t="shared" si="33"/>
        <v>197</v>
      </c>
      <c r="E20" s="38">
        <f t="shared" si="33"/>
        <v>130</v>
      </c>
      <c r="F20" s="38">
        <f t="shared" si="33"/>
        <v>409</v>
      </c>
      <c r="G20" s="56" t="s">
        <v>71</v>
      </c>
      <c r="H20" s="57">
        <f t="array" ref="H20">AVERAGE(ABS(B21:E21))</f>
        <v>0.53670723954602439</v>
      </c>
      <c r="I20" s="37">
        <f>I18-I19</f>
        <v>-60</v>
      </c>
      <c r="K20" s="93" t="s">
        <v>23</v>
      </c>
      <c r="L20" s="92">
        <f>L19-L18</f>
        <v>-30</v>
      </c>
      <c r="M20" s="92">
        <f t="shared" ref="M20:P20" si="34">M19-M18</f>
        <v>-180</v>
      </c>
      <c r="N20" s="92">
        <f t="shared" si="34"/>
        <v>-600</v>
      </c>
      <c r="O20" s="92">
        <f t="shared" si="34"/>
        <v>-300</v>
      </c>
      <c r="P20" s="105">
        <f t="shared" si="34"/>
        <v>-1110</v>
      </c>
      <c r="Q20" s="98" t="s">
        <v>30</v>
      </c>
      <c r="R20" s="98"/>
    </row>
    <row r="21" spans="1:18" ht="21" thickBot="1">
      <c r="A21" s="26" t="s">
        <v>28</v>
      </c>
      <c r="B21" s="53">
        <f>(B18-B19)/B19</f>
        <v>0.1111111111111111</v>
      </c>
      <c r="C21" s="53">
        <f t="shared" ref="C21:F21" si="35">(C18-C19)/C19</f>
        <v>0.78217821782178221</v>
      </c>
      <c r="D21" s="53">
        <f t="shared" si="35"/>
        <v>0.48883374689826303</v>
      </c>
      <c r="E21" s="53">
        <f t="shared" si="35"/>
        <v>0.76470588235294112</v>
      </c>
      <c r="F21" s="53">
        <f t="shared" si="35"/>
        <v>0.58345221112696144</v>
      </c>
      <c r="G21" s="56" t="s">
        <v>30</v>
      </c>
      <c r="H21" s="284">
        <f>AVERAGE(B21:E21)</f>
        <v>0.53670723954602439</v>
      </c>
      <c r="I21" s="52">
        <f>(I18-I19)/I19</f>
        <v>-5.128205128205128E-2</v>
      </c>
      <c r="K21" s="93" t="s">
        <v>28</v>
      </c>
      <c r="L21" s="78">
        <f>(L18-L19)/L18</f>
        <v>1</v>
      </c>
      <c r="M21" s="78">
        <f t="shared" ref="M21:N21" si="36">(M18-M19)/M18</f>
        <v>1</v>
      </c>
      <c r="N21" s="78">
        <f t="shared" si="36"/>
        <v>1</v>
      </c>
      <c r="O21" s="78">
        <f>(O18-O19)/O18</f>
        <v>1</v>
      </c>
      <c r="P21" s="78">
        <f t="shared" ref="P21" si="37">(P18-P19)/P18</f>
        <v>1</v>
      </c>
      <c r="Q21" s="99">
        <f>AVERAGE(L21:O21)</f>
        <v>1</v>
      </c>
      <c r="R21" s="100"/>
    </row>
    <row r="22" spans="1:18">
      <c r="A22" s="64" t="s">
        <v>17</v>
      </c>
      <c r="B22" s="65">
        <v>30</v>
      </c>
      <c r="C22" s="66">
        <v>180</v>
      </c>
      <c r="D22" s="66">
        <v>600</v>
      </c>
      <c r="E22" s="66">
        <v>300</v>
      </c>
      <c r="F22" s="67">
        <f t="shared" si="8"/>
        <v>1110</v>
      </c>
      <c r="G22" s="59"/>
      <c r="H22" s="59"/>
      <c r="I22" s="59">
        <v>1110</v>
      </c>
      <c r="K22" s="107" t="s">
        <v>15</v>
      </c>
      <c r="L22" s="108">
        <v>30</v>
      </c>
      <c r="M22" s="109">
        <v>180</v>
      </c>
      <c r="N22" s="109">
        <v>900</v>
      </c>
      <c r="O22" s="109">
        <v>300</v>
      </c>
      <c r="P22" s="110">
        <f t="shared" ref="P22" si="38">SUM(L22:O22)</f>
        <v>1410</v>
      </c>
      <c r="Q22" s="111"/>
      <c r="R22" s="112"/>
    </row>
    <row r="23" spans="1:18" ht="21" thickBot="1">
      <c r="A23" s="68" t="s">
        <v>18</v>
      </c>
      <c r="B23" s="69">
        <v>34</v>
      </c>
      <c r="C23" s="20">
        <v>124</v>
      </c>
      <c r="D23" s="20">
        <v>611</v>
      </c>
      <c r="E23" s="20">
        <v>127</v>
      </c>
      <c r="F23" s="75">
        <f>SUM(B23:E23)</f>
        <v>896</v>
      </c>
      <c r="G23" s="34"/>
      <c r="H23" s="34"/>
      <c r="I23" s="74">
        <v>809</v>
      </c>
      <c r="K23" s="113" t="s">
        <v>12</v>
      </c>
      <c r="L23" s="114">
        <v>28</v>
      </c>
      <c r="M23" s="115"/>
      <c r="N23" s="115">
        <v>127</v>
      </c>
      <c r="O23" s="115"/>
      <c r="P23" s="116"/>
      <c r="Q23" s="117"/>
      <c r="R23" s="118"/>
    </row>
    <row r="24" spans="1:18" ht="22" thickTop="1" thickBot="1">
      <c r="A24" s="70" t="s">
        <v>23</v>
      </c>
      <c r="B24" s="71"/>
      <c r="C24" s="72"/>
      <c r="D24" s="72"/>
      <c r="E24" s="72"/>
      <c r="F24" s="73"/>
      <c r="G24" s="56"/>
      <c r="H24" s="56"/>
      <c r="I24" s="56"/>
      <c r="K24" s="119" t="s">
        <v>23</v>
      </c>
      <c r="L24" s="120">
        <f>L23-L22</f>
        <v>-2</v>
      </c>
      <c r="M24" s="120">
        <f>M23-M22</f>
        <v>-180</v>
      </c>
      <c r="N24" s="120">
        <f>N23-N22</f>
        <v>-773</v>
      </c>
      <c r="O24" s="120">
        <f>O23-O22</f>
        <v>-300</v>
      </c>
      <c r="P24" s="121">
        <f>P23-P22</f>
        <v>-1410</v>
      </c>
      <c r="Q24" s="122" t="s">
        <v>30</v>
      </c>
      <c r="R24" s="122"/>
    </row>
    <row r="25" spans="1:18" ht="21" thickBot="1">
      <c r="K25" s="119" t="s">
        <v>28</v>
      </c>
      <c r="L25" s="123">
        <f>(L22-L23)/L23</f>
        <v>7.1428571428571425E-2</v>
      </c>
      <c r="M25" s="123" t="e">
        <f t="shared" ref="M25:P25" si="39">(M22-M23)/M23</f>
        <v>#DIV/0!</v>
      </c>
      <c r="N25" s="123">
        <f t="shared" si="39"/>
        <v>6.0866141732283463</v>
      </c>
      <c r="O25" s="123" t="e">
        <f t="shared" si="39"/>
        <v>#DIV/0!</v>
      </c>
      <c r="P25" s="123" t="e">
        <f t="shared" si="39"/>
        <v>#DIV/0!</v>
      </c>
      <c r="Q25" s="124" t="e">
        <f>AVERAGE(L25:O25)</f>
        <v>#DIV/0!</v>
      </c>
      <c r="R25" s="125"/>
    </row>
    <row r="26" spans="1:18">
      <c r="K26" s="107" t="s">
        <v>15</v>
      </c>
      <c r="L26" s="108">
        <v>30</v>
      </c>
      <c r="M26" s="109">
        <v>180</v>
      </c>
      <c r="N26" s="109">
        <v>900</v>
      </c>
      <c r="O26" s="109">
        <v>300</v>
      </c>
      <c r="P26" s="110">
        <f t="shared" ref="P26" si="40">SUM(L26:O26)</f>
        <v>1410</v>
      </c>
      <c r="Q26" s="111"/>
      <c r="R26" s="112"/>
    </row>
    <row r="27" spans="1:18" ht="21" thickBot="1">
      <c r="K27" s="113" t="s">
        <v>12</v>
      </c>
      <c r="L27" s="114"/>
      <c r="M27" s="115"/>
      <c r="N27" s="115">
        <v>716</v>
      </c>
      <c r="O27" s="115"/>
      <c r="P27" s="116"/>
      <c r="Q27" s="117"/>
      <c r="R27" s="118"/>
    </row>
    <row r="28" spans="1:18" ht="22" thickTop="1" thickBot="1">
      <c r="J28" s="119" t="s">
        <v>23</v>
      </c>
      <c r="K28" s="120">
        <f>L27-L26</f>
        <v>-30</v>
      </c>
      <c r="L28" s="120">
        <f>M27-M26</f>
        <v>-180</v>
      </c>
      <c r="M28" s="120">
        <f>N27-N26</f>
        <v>-184</v>
      </c>
      <c r="N28" s="120">
        <f>O27-O26</f>
        <v>-300</v>
      </c>
      <c r="O28" s="121">
        <f>P27-P26</f>
        <v>-1410</v>
      </c>
      <c r="P28" s="122" t="s">
        <v>30</v>
      </c>
      <c r="Q28" s="122"/>
    </row>
    <row r="29" spans="1:18" ht="21" thickBot="1">
      <c r="K29" s="119" t="s">
        <v>28</v>
      </c>
      <c r="L29" s="123" t="e">
        <f>(L26-L27)/L27</f>
        <v>#DIV/0!</v>
      </c>
      <c r="M29" s="123" t="e">
        <f t="shared" ref="M29:P29" si="41">(M26-M27)/M27</f>
        <v>#DIV/0!</v>
      </c>
      <c r="N29" s="123">
        <f t="shared" si="41"/>
        <v>0.25698324022346369</v>
      </c>
      <c r="O29" s="123" t="e">
        <f t="shared" si="41"/>
        <v>#DIV/0!</v>
      </c>
      <c r="P29" s="123" t="e">
        <f t="shared" si="41"/>
        <v>#DIV/0!</v>
      </c>
      <c r="Q29" s="124" t="e">
        <f>AVERAGE(L29:O29)</f>
        <v>#DIV/0!</v>
      </c>
      <c r="R29" s="12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D073-62E5-1348-8B0D-AF8AA0781064}">
  <dimension ref="A1:P25"/>
  <sheetViews>
    <sheetView zoomScale="94" zoomScaleNormal="125" workbookViewId="0">
      <selection activeCell="G9" sqref="G9"/>
    </sheetView>
  </sheetViews>
  <sheetFormatPr baseColWidth="10" defaultRowHeight="20"/>
  <cols>
    <col min="6" max="6" width="16.28515625" customWidth="1"/>
    <col min="15" max="15" width="15.85546875" customWidth="1"/>
  </cols>
  <sheetData>
    <row r="1" spans="1:16" ht="21" thickBot="1">
      <c r="A1" s="44" t="s">
        <v>6</v>
      </c>
      <c r="B1" s="45" t="s">
        <v>21</v>
      </c>
      <c r="C1" s="46" t="s">
        <v>32</v>
      </c>
      <c r="D1" s="46" t="s">
        <v>33</v>
      </c>
      <c r="E1" s="47" t="s">
        <v>25</v>
      </c>
      <c r="F1" s="48" t="s">
        <v>26</v>
      </c>
      <c r="G1" s="48" t="s">
        <v>29</v>
      </c>
      <c r="H1" s="48" t="s">
        <v>24</v>
      </c>
      <c r="J1" s="44" t="s">
        <v>6</v>
      </c>
      <c r="K1" s="45" t="s">
        <v>21</v>
      </c>
      <c r="L1" s="46" t="s">
        <v>32</v>
      </c>
      <c r="M1" s="46" t="s">
        <v>33</v>
      </c>
      <c r="N1" s="47" t="s">
        <v>25</v>
      </c>
      <c r="O1" s="48" t="s">
        <v>26</v>
      </c>
      <c r="P1" s="48" t="s">
        <v>29</v>
      </c>
    </row>
    <row r="2" spans="1:16">
      <c r="A2" s="64" t="s">
        <v>7</v>
      </c>
      <c r="B2" s="19">
        <v>120</v>
      </c>
      <c r="C2" s="13">
        <v>120</v>
      </c>
      <c r="D2" s="13">
        <v>120</v>
      </c>
      <c r="E2" s="17">
        <f>SUM(B2:D2)</f>
        <v>360</v>
      </c>
      <c r="F2" s="54">
        <f>AVERAGE(B2:D2)</f>
        <v>120</v>
      </c>
      <c r="G2" s="60"/>
      <c r="H2" s="49">
        <v>360</v>
      </c>
      <c r="J2" s="64" t="s">
        <v>7</v>
      </c>
      <c r="K2" s="19">
        <v>120</v>
      </c>
      <c r="L2" s="84">
        <v>120</v>
      </c>
      <c r="M2" s="19">
        <v>120</v>
      </c>
      <c r="N2" s="17">
        <f>SUM(K2:M2)</f>
        <v>360</v>
      </c>
      <c r="O2" s="54">
        <f>AVERAGE(K2:M2)</f>
        <v>120</v>
      </c>
      <c r="P2" s="60"/>
    </row>
    <row r="3" spans="1:16" ht="21" thickBot="1">
      <c r="A3" s="68" t="s">
        <v>13</v>
      </c>
      <c r="B3" s="18">
        <v>194</v>
      </c>
      <c r="C3" s="81">
        <v>64</v>
      </c>
      <c r="D3" s="14">
        <v>145</v>
      </c>
      <c r="E3" s="17">
        <f>SUM(B3:D3)</f>
        <v>403</v>
      </c>
      <c r="F3" s="127">
        <f>AVERAGE(B3:D3)</f>
        <v>134.33333333333334</v>
      </c>
      <c r="G3" s="60"/>
      <c r="H3" s="50">
        <v>570</v>
      </c>
      <c r="J3" s="68" t="s">
        <v>13</v>
      </c>
      <c r="K3" s="18">
        <v>197</v>
      </c>
      <c r="L3" s="89">
        <v>64</v>
      </c>
      <c r="M3" s="14">
        <v>126</v>
      </c>
      <c r="N3" s="17">
        <f>SUM(K3:M3)</f>
        <v>387</v>
      </c>
      <c r="O3" s="54">
        <f>AVERAGE(K3:M3)</f>
        <v>129</v>
      </c>
      <c r="P3" s="60"/>
    </row>
    <row r="4" spans="1:16" ht="22" thickTop="1" thickBot="1">
      <c r="A4" s="70" t="s">
        <v>27</v>
      </c>
      <c r="B4" s="37">
        <f>B2-B3</f>
        <v>-74</v>
      </c>
      <c r="C4" s="38">
        <f>C2-C3</f>
        <v>56</v>
      </c>
      <c r="D4" s="37">
        <f>D2-D3</f>
        <v>-25</v>
      </c>
      <c r="E4" s="37">
        <f>E2-E3</f>
        <v>-43</v>
      </c>
      <c r="F4" s="56" t="s">
        <v>71</v>
      </c>
      <c r="G4" s="57">
        <f t="array" ref="G4">AVERAGE(ABS(B5:D5))</f>
        <v>0.47628569735750687</v>
      </c>
      <c r="H4" s="37">
        <f>H2-H3</f>
        <v>-210</v>
      </c>
      <c r="J4" s="70" t="s">
        <v>27</v>
      </c>
      <c r="K4" s="37">
        <f>K2-K3</f>
        <v>-77</v>
      </c>
      <c r="L4" s="38">
        <f>L2-L3</f>
        <v>56</v>
      </c>
      <c r="M4" s="37">
        <f>M2-M3</f>
        <v>-6</v>
      </c>
      <c r="N4" s="37">
        <f>N2-N3</f>
        <v>-27</v>
      </c>
      <c r="O4" s="56" t="s">
        <v>71</v>
      </c>
      <c r="P4" s="57">
        <f t="array" ref="P4">AVERAGE(ABS(K5:M5))</f>
        <v>0.43782733059382806</v>
      </c>
    </row>
    <row r="5" spans="1:16" ht="21" thickBot="1">
      <c r="A5" s="70" t="s">
        <v>28</v>
      </c>
      <c r="B5" s="52">
        <f>(B2-B3)/B3</f>
        <v>-0.38144329896907214</v>
      </c>
      <c r="C5" s="53">
        <f>(C2-C3)/C3</f>
        <v>0.875</v>
      </c>
      <c r="D5" s="52">
        <f>(D2-D3)/D3</f>
        <v>-0.17241379310344829</v>
      </c>
      <c r="E5" s="52">
        <f>(E2-E3)/E3</f>
        <v>-0.10669975186104218</v>
      </c>
      <c r="F5" s="56" t="s">
        <v>30</v>
      </c>
      <c r="G5" s="284">
        <f>AVERAGE(B5:D5)</f>
        <v>0.10704763597582652</v>
      </c>
      <c r="H5" s="52">
        <f>(H2-H3)/H3</f>
        <v>-0.36842105263157893</v>
      </c>
      <c r="J5" s="70" t="s">
        <v>28</v>
      </c>
      <c r="K5" s="52">
        <f>(K2-K3)/K3</f>
        <v>-0.39086294416243655</v>
      </c>
      <c r="L5" s="53">
        <f>(L2-L3)/L3</f>
        <v>0.875</v>
      </c>
      <c r="M5" s="52">
        <f>(M2-M3)/M3</f>
        <v>-4.7619047619047616E-2</v>
      </c>
      <c r="N5" s="52">
        <f>(N2-N3)/N3</f>
        <v>-6.9767441860465115E-2</v>
      </c>
      <c r="O5" s="56" t="s">
        <v>30</v>
      </c>
      <c r="P5" s="284">
        <f>AVERAGE(K5:M5)</f>
        <v>0.14550600273950529</v>
      </c>
    </row>
    <row r="6" spans="1:16" ht="21" thickBot="1">
      <c r="A6" s="137" t="s">
        <v>11</v>
      </c>
      <c r="B6" s="19">
        <v>120</v>
      </c>
      <c r="C6" s="13">
        <v>120</v>
      </c>
      <c r="D6" s="13">
        <v>120</v>
      </c>
      <c r="E6" s="39">
        <f>SUM(B6:D6)</f>
        <v>360</v>
      </c>
      <c r="F6" s="58"/>
      <c r="G6" s="61"/>
      <c r="H6" s="51">
        <v>360</v>
      </c>
      <c r="J6" s="137" t="s">
        <v>11</v>
      </c>
      <c r="K6" s="19">
        <v>120</v>
      </c>
      <c r="L6" s="13">
        <v>120</v>
      </c>
      <c r="M6" s="13">
        <v>120</v>
      </c>
      <c r="N6" s="17">
        <f>SUM(K6:M6)</f>
        <v>360</v>
      </c>
      <c r="O6" s="58">
        <f>AVERAGE(K6:M6)</f>
        <v>120</v>
      </c>
      <c r="P6" s="61"/>
    </row>
    <row r="7" spans="1:16" ht="21" thickBot="1">
      <c r="A7" s="68" t="s">
        <v>14</v>
      </c>
      <c r="B7" s="15">
        <v>195</v>
      </c>
      <c r="C7" s="126">
        <v>107</v>
      </c>
      <c r="D7" s="36">
        <v>127</v>
      </c>
      <c r="E7" s="39">
        <f>SUM(B7:D7)</f>
        <v>429</v>
      </c>
      <c r="F7" s="55"/>
      <c r="G7" s="60"/>
      <c r="H7" s="50">
        <v>566</v>
      </c>
      <c r="J7" s="68" t="s">
        <v>14</v>
      </c>
      <c r="K7" s="15">
        <v>105</v>
      </c>
      <c r="L7" s="80">
        <v>77</v>
      </c>
      <c r="M7" s="36">
        <v>153</v>
      </c>
      <c r="N7" s="17">
        <f>SUM(K7:M7)</f>
        <v>335</v>
      </c>
      <c r="O7" s="128">
        <f>AVERAGE(K7:M7)</f>
        <v>111.66666666666667</v>
      </c>
      <c r="P7" s="60"/>
    </row>
    <row r="8" spans="1:16" ht="22" thickTop="1" thickBot="1">
      <c r="A8" s="70" t="s">
        <v>23</v>
      </c>
      <c r="B8" s="37">
        <f>B6-B7</f>
        <v>-75</v>
      </c>
      <c r="C8" s="38">
        <f>C6-C7</f>
        <v>13</v>
      </c>
      <c r="D8" s="37">
        <f>D6-D7</f>
        <v>-7</v>
      </c>
      <c r="E8" s="37">
        <f>E6-E7</f>
        <v>-69</v>
      </c>
      <c r="F8" s="56" t="s">
        <v>71</v>
      </c>
      <c r="G8" s="57">
        <f t="array" ref="G8">AVERAGE(ABS(B9:D9))</f>
        <v>0.18707627398480295</v>
      </c>
      <c r="H8" s="37">
        <f>H6-H7</f>
        <v>-206</v>
      </c>
      <c r="J8" s="70" t="s">
        <v>23</v>
      </c>
      <c r="K8" s="38">
        <f>K6-K7</f>
        <v>15</v>
      </c>
      <c r="L8" s="38">
        <f>L6-L7</f>
        <v>43</v>
      </c>
      <c r="M8" s="37">
        <f>M6-M7</f>
        <v>-33</v>
      </c>
      <c r="N8" s="38">
        <f>N6-N7</f>
        <v>25</v>
      </c>
      <c r="O8" s="56" t="s">
        <v>71</v>
      </c>
      <c r="P8" s="57">
        <f t="array" ref="P8">AVERAGE(ABS(K9:M9))</f>
        <v>0.30566165860283506</v>
      </c>
    </row>
    <row r="9" spans="1:16" ht="21" thickBot="1">
      <c r="A9" s="70" t="s">
        <v>28</v>
      </c>
      <c r="B9" s="52">
        <f>(B6-B7)/B7</f>
        <v>-0.38461538461538464</v>
      </c>
      <c r="C9" s="131">
        <f>(C6-C7)/C7</f>
        <v>0.12149532710280374</v>
      </c>
      <c r="D9" s="52">
        <f>(D6-D7)/D7</f>
        <v>-5.5118110236220472E-2</v>
      </c>
      <c r="E9" s="52">
        <f>(E6-E7)/E7</f>
        <v>-0.16083916083916083</v>
      </c>
      <c r="F9" s="56" t="s">
        <v>30</v>
      </c>
      <c r="G9" s="285">
        <f>AVERAGE(B9:D9)</f>
        <v>-0.10607938924960046</v>
      </c>
      <c r="H9" s="52">
        <f>(H6-H7)/H7</f>
        <v>-0.36395759717314485</v>
      </c>
      <c r="J9" s="70" t="s">
        <v>28</v>
      </c>
      <c r="K9" s="53">
        <f>(K6-K7)/K7</f>
        <v>0.14285714285714285</v>
      </c>
      <c r="L9" s="53">
        <f t="shared" ref="L9:N9" si="0">(L6-L7)/L7</f>
        <v>0.55844155844155841</v>
      </c>
      <c r="M9" s="52">
        <f>(M6-M7)/M7</f>
        <v>-0.21568627450980393</v>
      </c>
      <c r="N9" s="53">
        <f t="shared" si="0"/>
        <v>7.4626865671641784E-2</v>
      </c>
      <c r="O9" s="56" t="s">
        <v>30</v>
      </c>
      <c r="P9" s="284">
        <f>AVERAGE(K9:M9)</f>
        <v>0.16187080892963246</v>
      </c>
    </row>
    <row r="10" spans="1:16" ht="21" thickBot="1">
      <c r="A10" s="138" t="s">
        <v>8</v>
      </c>
      <c r="B10" s="132">
        <v>120</v>
      </c>
      <c r="C10" s="133">
        <v>120</v>
      </c>
      <c r="D10" s="133">
        <v>120</v>
      </c>
      <c r="E10" s="134">
        <f>SUM(B10:D10)</f>
        <v>360</v>
      </c>
      <c r="F10" s="129">
        <f>AVERAGE(B10:D10)</f>
        <v>120</v>
      </c>
      <c r="G10" s="61"/>
      <c r="H10" s="33">
        <v>360</v>
      </c>
      <c r="J10" s="83" t="s">
        <v>8</v>
      </c>
      <c r="K10" s="84"/>
      <c r="L10" s="85"/>
      <c r="M10" s="85"/>
      <c r="N10" s="86"/>
      <c r="O10" s="94"/>
      <c r="P10" s="95"/>
    </row>
    <row r="11" spans="1:16" ht="21" thickBot="1">
      <c r="A11" s="63" t="s">
        <v>10</v>
      </c>
      <c r="B11" s="135">
        <v>154</v>
      </c>
      <c r="C11" s="20">
        <v>61</v>
      </c>
      <c r="D11" s="20">
        <v>136</v>
      </c>
      <c r="E11" s="134">
        <f>SUM(B11:D11)</f>
        <v>351</v>
      </c>
      <c r="F11" s="129">
        <f>AVERAGE(B11:D11)</f>
        <v>117</v>
      </c>
      <c r="G11" s="60"/>
      <c r="H11" s="34">
        <v>437</v>
      </c>
      <c r="J11" s="87" t="s">
        <v>10</v>
      </c>
      <c r="K11" s="88"/>
      <c r="L11" s="89"/>
      <c r="M11" s="89"/>
      <c r="N11" s="90"/>
      <c r="O11" s="96"/>
      <c r="P11" s="97"/>
    </row>
    <row r="12" spans="1:16" ht="22" thickTop="1" thickBot="1">
      <c r="A12" s="62" t="s">
        <v>23</v>
      </c>
      <c r="B12" s="37">
        <f>B10-B11</f>
        <v>-34</v>
      </c>
      <c r="C12" s="38">
        <f>C10-C11</f>
        <v>59</v>
      </c>
      <c r="D12" s="37">
        <f>D10-D11</f>
        <v>-16</v>
      </c>
      <c r="E12" s="38">
        <f>E10-E11</f>
        <v>9</v>
      </c>
      <c r="F12" s="56" t="s">
        <v>71</v>
      </c>
      <c r="G12" s="57">
        <f t="array" ref="G12">AVERAGE(ABS(B13:D13))</f>
        <v>0.43521313145228285</v>
      </c>
      <c r="H12" s="37">
        <f>H10-H11</f>
        <v>-77</v>
      </c>
      <c r="J12" s="91" t="s">
        <v>23</v>
      </c>
      <c r="K12" s="92">
        <f>K11-K10</f>
        <v>0</v>
      </c>
      <c r="L12" s="92">
        <f t="shared" ref="L12:N12" si="1">L11-L10</f>
        <v>0</v>
      </c>
      <c r="M12" s="92">
        <f t="shared" si="1"/>
        <v>0</v>
      </c>
      <c r="N12" s="92">
        <f t="shared" si="1"/>
        <v>0</v>
      </c>
      <c r="O12" s="98" t="s">
        <v>30</v>
      </c>
      <c r="P12" s="98"/>
    </row>
    <row r="13" spans="1:16" ht="21" thickBot="1">
      <c r="A13" s="70" t="s">
        <v>28</v>
      </c>
      <c r="B13" s="52">
        <f>(B10-B11)/B11</f>
        <v>-0.22077922077922077</v>
      </c>
      <c r="C13" s="53">
        <f>(C10-C11)/C11</f>
        <v>0.96721311475409832</v>
      </c>
      <c r="D13" s="52">
        <f>(D10-D11)/D11</f>
        <v>-0.11764705882352941</v>
      </c>
      <c r="E13" s="53">
        <f>(E10-E11)/E11</f>
        <v>2.564102564102564E-2</v>
      </c>
      <c r="F13" s="56" t="s">
        <v>30</v>
      </c>
      <c r="G13" s="284">
        <f>AVERAGE(B13:D13)</f>
        <v>0.20959561171711605</v>
      </c>
      <c r="H13" s="52">
        <f>(H10-H11)/H11</f>
        <v>-0.17620137299771166</v>
      </c>
      <c r="J13" s="93" t="s">
        <v>28</v>
      </c>
      <c r="K13" s="78" t="e">
        <f>(K10-K11)/K10</f>
        <v>#DIV/0!</v>
      </c>
      <c r="L13" s="78" t="e">
        <f>(L10-L11)/L10</f>
        <v>#DIV/0!</v>
      </c>
      <c r="M13" s="78" t="e">
        <f t="shared" ref="M13" si="2">(M10-M11)/M10</f>
        <v>#DIV/0!</v>
      </c>
      <c r="N13" s="78" t="e">
        <f>(N10-N11)/N10</f>
        <v>#DIV/0!</v>
      </c>
      <c r="O13" s="99" t="e">
        <f>AVERAGE(K13:M13)</f>
        <v>#DIV/0!</v>
      </c>
      <c r="P13" s="100"/>
    </row>
    <row r="14" spans="1:16" ht="21" thickBot="1">
      <c r="A14" s="137" t="s">
        <v>15</v>
      </c>
      <c r="B14" s="19">
        <v>120</v>
      </c>
      <c r="C14" s="13">
        <v>120</v>
      </c>
      <c r="D14" s="13">
        <v>120</v>
      </c>
      <c r="E14" s="42">
        <f>SUM(B14:D14)</f>
        <v>360</v>
      </c>
      <c r="F14" s="136">
        <f>AVERAGE(B14:D14)</f>
        <v>120</v>
      </c>
      <c r="G14" s="61"/>
      <c r="H14" s="33">
        <v>360</v>
      </c>
      <c r="J14" s="137" t="s">
        <v>15</v>
      </c>
      <c r="K14" s="19">
        <v>120</v>
      </c>
      <c r="L14" s="66">
        <v>120</v>
      </c>
      <c r="M14" s="13">
        <v>120</v>
      </c>
      <c r="N14" s="39">
        <f>SUM(K14:M14)</f>
        <v>360</v>
      </c>
      <c r="O14" s="58">
        <f>AVERAGE(K14:M14)</f>
        <v>120</v>
      </c>
      <c r="P14" s="61"/>
    </row>
    <row r="15" spans="1:16" ht="21" thickBot="1">
      <c r="A15" s="68" t="s">
        <v>12</v>
      </c>
      <c r="B15" s="21">
        <v>137</v>
      </c>
      <c r="C15" s="20">
        <v>105</v>
      </c>
      <c r="D15" s="20">
        <v>128</v>
      </c>
      <c r="E15" s="42">
        <f>SUM(B15:D15)</f>
        <v>370</v>
      </c>
      <c r="F15" s="128">
        <f>AVERAGE(B15:D15)</f>
        <v>123.33333333333333</v>
      </c>
      <c r="G15" s="60"/>
      <c r="H15" s="34">
        <v>440</v>
      </c>
      <c r="J15" s="68" t="s">
        <v>12</v>
      </c>
      <c r="K15" s="18">
        <v>122</v>
      </c>
      <c r="L15" s="20">
        <v>60</v>
      </c>
      <c r="M15" s="14">
        <v>140</v>
      </c>
      <c r="N15" s="39">
        <f>SUM(K15:M15)</f>
        <v>322</v>
      </c>
      <c r="O15" s="128">
        <f>AVERAGE(K15:M15)</f>
        <v>107.33333333333333</v>
      </c>
      <c r="P15" s="60"/>
    </row>
    <row r="16" spans="1:16" ht="22" thickTop="1" thickBot="1">
      <c r="A16" s="70" t="s">
        <v>23</v>
      </c>
      <c r="B16" s="37">
        <f>B14-B15</f>
        <v>-17</v>
      </c>
      <c r="C16" s="38">
        <f>C14-C15</f>
        <v>15</v>
      </c>
      <c r="D16" s="37">
        <f>D14-D15</f>
        <v>-8</v>
      </c>
      <c r="E16" s="37">
        <f>E14-E15</f>
        <v>-10</v>
      </c>
      <c r="F16" s="56" t="s">
        <v>71</v>
      </c>
      <c r="G16" s="57">
        <f t="array" ref="G16">AVERAGE(ABS(B17:D17))</f>
        <v>0.10981491136600625</v>
      </c>
      <c r="H16" s="37">
        <f>H14-H15</f>
        <v>-80</v>
      </c>
      <c r="J16" s="70" t="s">
        <v>23</v>
      </c>
      <c r="K16" s="37">
        <f>K14-K15</f>
        <v>-2</v>
      </c>
      <c r="L16" s="38">
        <f>L14-L15</f>
        <v>60</v>
      </c>
      <c r="M16" s="37">
        <f>M14-M15</f>
        <v>-20</v>
      </c>
      <c r="N16" s="38">
        <f>N14-N15</f>
        <v>38</v>
      </c>
      <c r="O16" s="56" t="s">
        <v>71</v>
      </c>
      <c r="P16" s="57">
        <f t="array" ref="P16">AVERAGE(ABS(K17:M17))</f>
        <v>0.38641686182669788</v>
      </c>
    </row>
    <row r="17" spans="1:16" ht="21" thickBot="1">
      <c r="A17" s="187" t="s">
        <v>28</v>
      </c>
      <c r="B17" s="52">
        <f>(B14-B15)/B15</f>
        <v>-0.12408759124087591</v>
      </c>
      <c r="C17" s="185">
        <f>(C14-C15)/C15</f>
        <v>0.14285714285714285</v>
      </c>
      <c r="D17" s="52">
        <f>(D14-D15)/D15</f>
        <v>-6.25E-2</v>
      </c>
      <c r="E17" s="52">
        <f>(E14-E15)/E15</f>
        <v>-2.7027027027027029E-2</v>
      </c>
      <c r="F17" s="56" t="s">
        <v>30</v>
      </c>
      <c r="G17" s="285">
        <f>AVERAGE(B17:D17)</f>
        <v>-1.4576816127911021E-2</v>
      </c>
      <c r="H17" s="52">
        <f>(H14-H15)/H15</f>
        <v>-0.18181818181818182</v>
      </c>
      <c r="J17" s="70" t="s">
        <v>28</v>
      </c>
      <c r="K17" s="52">
        <f>(K14-K15)/K15</f>
        <v>-1.6393442622950821E-2</v>
      </c>
      <c r="L17" s="53">
        <f t="shared" ref="L17:N17" si="3">(L14-L15)/L15</f>
        <v>1</v>
      </c>
      <c r="M17" s="52">
        <f>(M14-M15)/M15</f>
        <v>-0.14285714285714285</v>
      </c>
      <c r="N17" s="53">
        <f t="shared" si="3"/>
        <v>0.11801242236024845</v>
      </c>
      <c r="O17" s="56" t="s">
        <v>30</v>
      </c>
      <c r="P17" s="284">
        <f>AVERAGE(K17:M17)</f>
        <v>0.28024980483996881</v>
      </c>
    </row>
    <row r="18" spans="1:16" ht="21" thickBot="1">
      <c r="A18" s="64" t="s">
        <v>9</v>
      </c>
      <c r="B18" s="170">
        <v>120</v>
      </c>
      <c r="C18" s="66">
        <v>120</v>
      </c>
      <c r="D18" s="66">
        <v>120</v>
      </c>
      <c r="E18" s="180">
        <f>SUM(B18:D18)</f>
        <v>360</v>
      </c>
      <c r="F18" s="178">
        <f>AVERAGE(B18:D18)</f>
        <v>120</v>
      </c>
      <c r="G18" s="60"/>
      <c r="H18" s="59">
        <v>360</v>
      </c>
      <c r="J18" s="101" t="s">
        <v>9</v>
      </c>
      <c r="K18" s="102"/>
      <c r="L18" s="77"/>
      <c r="M18" s="77"/>
      <c r="N18" s="103"/>
      <c r="O18" s="94"/>
      <c r="P18" s="95"/>
    </row>
    <row r="19" spans="1:16" ht="21" thickBot="1">
      <c r="A19" s="68" t="s">
        <v>16</v>
      </c>
      <c r="B19" s="135">
        <v>213</v>
      </c>
      <c r="C19" s="20">
        <v>118</v>
      </c>
      <c r="D19" s="20">
        <v>96</v>
      </c>
      <c r="E19" s="134">
        <f>SUM(B19:D19)</f>
        <v>427</v>
      </c>
      <c r="F19" s="56" t="s">
        <v>71</v>
      </c>
      <c r="G19" s="60"/>
      <c r="H19" s="34">
        <v>518</v>
      </c>
      <c r="J19" s="104" t="s">
        <v>16</v>
      </c>
      <c r="K19" s="88"/>
      <c r="L19" s="89"/>
      <c r="M19" s="89"/>
      <c r="N19" s="90"/>
      <c r="O19" s="96"/>
      <c r="P19" s="97"/>
    </row>
    <row r="20" spans="1:16" ht="22" thickTop="1" thickBot="1">
      <c r="A20" s="70" t="s">
        <v>23</v>
      </c>
      <c r="B20" s="37">
        <f>B18-B19</f>
        <v>-93</v>
      </c>
      <c r="C20" s="38">
        <f>C18-C19</f>
        <v>2</v>
      </c>
      <c r="D20" s="38">
        <f>D18-D19</f>
        <v>24</v>
      </c>
      <c r="E20" s="37">
        <f>E18-E19</f>
        <v>-67</v>
      </c>
      <c r="F20" s="56" t="s">
        <v>30</v>
      </c>
      <c r="G20" s="57">
        <f t="array" ref="G20">AVERAGE(ABS(B21:D21))</f>
        <v>0.23452295695074402</v>
      </c>
      <c r="H20" s="37">
        <f>H18-H19</f>
        <v>-158</v>
      </c>
      <c r="J20" s="93" t="s">
        <v>23</v>
      </c>
      <c r="K20" s="92">
        <f>K19-K18</f>
        <v>0</v>
      </c>
      <c r="L20" s="92">
        <f t="shared" ref="L20:N20" si="4">L19-L18</f>
        <v>0</v>
      </c>
      <c r="M20" s="92">
        <f t="shared" si="4"/>
        <v>0</v>
      </c>
      <c r="N20" s="105">
        <f t="shared" si="4"/>
        <v>0</v>
      </c>
      <c r="O20" s="98" t="s">
        <v>30</v>
      </c>
      <c r="P20" s="98"/>
    </row>
    <row r="21" spans="1:16" ht="21" thickBot="1">
      <c r="A21" s="70" t="s">
        <v>28</v>
      </c>
      <c r="B21" s="52">
        <f>(B18-B19)/B19</f>
        <v>-0.43661971830985913</v>
      </c>
      <c r="C21" s="53">
        <f>(C18-C19)/C19</f>
        <v>1.6949152542372881E-2</v>
      </c>
      <c r="D21" s="53">
        <f>(D18-D19)/D19</f>
        <v>0.25</v>
      </c>
      <c r="E21" s="52">
        <f>(E18-E19)/E19</f>
        <v>-0.15690866510538642</v>
      </c>
      <c r="F21" s="57">
        <f>AVERAGE(B21:D21)</f>
        <v>-5.6556855255828743E-2</v>
      </c>
      <c r="G21" s="285">
        <f>AVERAGE(B21:D21)</f>
        <v>-5.6556855255828743E-2</v>
      </c>
      <c r="H21" s="52">
        <f>(H18-H19)/H19</f>
        <v>-0.30501930501930502</v>
      </c>
      <c r="J21" s="93" t="s">
        <v>28</v>
      </c>
      <c r="K21" s="78" t="e">
        <f>(K18-K19)/K18</f>
        <v>#DIV/0!</v>
      </c>
      <c r="L21" s="78" t="e">
        <f t="shared" ref="L21:M21" si="5">(L18-L19)/L18</f>
        <v>#DIV/0!</v>
      </c>
      <c r="M21" s="78" t="e">
        <f t="shared" si="5"/>
        <v>#DIV/0!</v>
      </c>
      <c r="N21" s="78" t="e">
        <f t="shared" ref="N21" si="6">(N18-N19)/N18</f>
        <v>#DIV/0!</v>
      </c>
      <c r="O21" s="99" t="e">
        <f>AVERAGE(K21:M21)</f>
        <v>#DIV/0!</v>
      </c>
      <c r="P21" s="100"/>
    </row>
    <row r="22" spans="1:16" ht="21" thickBot="1">
      <c r="A22" s="64" t="s">
        <v>17</v>
      </c>
      <c r="B22" s="19">
        <v>120</v>
      </c>
      <c r="C22" s="13">
        <v>120</v>
      </c>
      <c r="D22" s="13">
        <v>120</v>
      </c>
      <c r="E22" s="39">
        <f>SUM(B22:D22)</f>
        <v>360</v>
      </c>
      <c r="F22" s="58">
        <f>AVERAGE(B22:D22)</f>
        <v>120</v>
      </c>
      <c r="G22" s="61"/>
      <c r="H22" s="51">
        <v>360</v>
      </c>
    </row>
    <row r="23" spans="1:16" ht="21" thickBot="1">
      <c r="A23" s="68" t="s">
        <v>18</v>
      </c>
      <c r="B23" s="18">
        <v>170</v>
      </c>
      <c r="C23" s="20">
        <v>143</v>
      </c>
      <c r="D23" s="14">
        <v>235</v>
      </c>
      <c r="E23" s="39">
        <f>SUM(B23:D23)</f>
        <v>548</v>
      </c>
      <c r="F23" s="58"/>
      <c r="G23" s="60"/>
      <c r="H23" s="50">
        <v>599</v>
      </c>
    </row>
    <row r="24" spans="1:16" ht="22" thickTop="1" thickBot="1">
      <c r="A24" s="70" t="s">
        <v>23</v>
      </c>
      <c r="B24" s="37">
        <f>B22-B23</f>
        <v>-50</v>
      </c>
      <c r="C24" s="37">
        <f t="shared" ref="C24:E24" si="7">C22-C23</f>
        <v>-23</v>
      </c>
      <c r="D24" s="37">
        <f t="shared" si="7"/>
        <v>-115</v>
      </c>
      <c r="E24" s="37">
        <f t="shared" si="7"/>
        <v>-188</v>
      </c>
      <c r="F24" s="56" t="s">
        <v>71</v>
      </c>
      <c r="G24" s="57">
        <f t="array" ref="G24">AVERAGE(ABS(B25:D25))</f>
        <v>0.31477283667521466</v>
      </c>
      <c r="H24" s="37">
        <f>H22-H23</f>
        <v>-239</v>
      </c>
    </row>
    <row r="25" spans="1:16" ht="21" thickBot="1">
      <c r="A25" s="153" t="s">
        <v>28</v>
      </c>
      <c r="B25" s="197">
        <f>(B22-B23)/B23</f>
        <v>-0.29411764705882354</v>
      </c>
      <c r="C25" s="197">
        <f t="shared" ref="C25:E25" si="8">(C22-C23)/C23</f>
        <v>-0.16083916083916083</v>
      </c>
      <c r="D25" s="197">
        <f t="shared" si="8"/>
        <v>-0.48936170212765956</v>
      </c>
      <c r="E25" s="197">
        <f t="shared" si="8"/>
        <v>-0.34306569343065696</v>
      </c>
      <c r="F25" s="156" t="s">
        <v>30</v>
      </c>
      <c r="G25" s="286">
        <f>AVERAGE(B25:D25)</f>
        <v>-0.31477283667521466</v>
      </c>
      <c r="H25" s="287">
        <f>(H22-H23)/H23</f>
        <v>-0.39899833055091821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5E33-FC1F-8E45-BE68-F52CBAC9D14E}">
  <dimension ref="A1:U53"/>
  <sheetViews>
    <sheetView tabSelected="1" zoomScale="90" workbookViewId="0">
      <selection activeCell="L24" sqref="L24"/>
    </sheetView>
  </sheetViews>
  <sheetFormatPr baseColWidth="10" defaultRowHeight="20"/>
  <cols>
    <col min="8" max="8" width="16.42578125" customWidth="1"/>
    <col min="9" max="9" width="11.7109375" customWidth="1"/>
  </cols>
  <sheetData>
    <row r="1" spans="1:21" ht="21" thickBot="1">
      <c r="A1" s="153" t="s">
        <v>6</v>
      </c>
      <c r="B1" s="154" t="s">
        <v>35</v>
      </c>
      <c r="C1" s="154" t="s">
        <v>36</v>
      </c>
      <c r="D1" s="154" t="s">
        <v>37</v>
      </c>
      <c r="E1" s="154" t="s">
        <v>34</v>
      </c>
      <c r="F1" s="154" t="s">
        <v>21</v>
      </c>
      <c r="G1" s="155" t="s">
        <v>25</v>
      </c>
      <c r="H1" s="156" t="s">
        <v>26</v>
      </c>
      <c r="I1" s="156" t="s">
        <v>29</v>
      </c>
      <c r="J1" s="156" t="s">
        <v>24</v>
      </c>
      <c r="L1" s="153" t="s">
        <v>6</v>
      </c>
      <c r="M1" s="173" t="s">
        <v>35</v>
      </c>
      <c r="N1" s="173" t="s">
        <v>36</v>
      </c>
      <c r="O1" s="173" t="s">
        <v>37</v>
      </c>
      <c r="P1" s="173" t="s">
        <v>34</v>
      </c>
      <c r="Q1" s="173" t="s">
        <v>21</v>
      </c>
      <c r="R1" s="174" t="s">
        <v>25</v>
      </c>
      <c r="S1" s="61" t="s">
        <v>26</v>
      </c>
      <c r="T1" s="156" t="s">
        <v>29</v>
      </c>
    </row>
    <row r="2" spans="1:21">
      <c r="A2" s="64" t="s">
        <v>7</v>
      </c>
      <c r="B2" s="65">
        <v>480</v>
      </c>
      <c r="C2" s="65">
        <v>900</v>
      </c>
      <c r="D2" s="65">
        <v>180</v>
      </c>
      <c r="E2" s="65">
        <v>480</v>
      </c>
      <c r="F2" s="65">
        <v>480</v>
      </c>
      <c r="G2" s="67">
        <f>SUM(B2:F2)</f>
        <v>2520</v>
      </c>
      <c r="H2" s="54">
        <f>AVERAGE(B2:F2)</f>
        <v>504</v>
      </c>
      <c r="I2" s="60"/>
      <c r="J2" s="59">
        <f>SUM(B2:F2)</f>
        <v>2520</v>
      </c>
      <c r="L2" s="172" t="s">
        <v>7</v>
      </c>
      <c r="M2" s="65">
        <v>480</v>
      </c>
      <c r="N2" s="65">
        <v>900</v>
      </c>
      <c r="O2" s="65">
        <v>180</v>
      </c>
      <c r="P2" s="190"/>
      <c r="Q2" s="65">
        <v>480</v>
      </c>
      <c r="R2" s="67">
        <f>SUM(M2:Q2)</f>
        <v>2040</v>
      </c>
      <c r="S2" s="54">
        <f>AVERAGE(M2:Q2)</f>
        <v>510</v>
      </c>
      <c r="T2" s="164"/>
    </row>
    <row r="3" spans="1:21" ht="21" thickBot="1">
      <c r="A3" s="68" t="s">
        <v>13</v>
      </c>
      <c r="B3" s="69">
        <v>247</v>
      </c>
      <c r="C3" s="69">
        <v>512</v>
      </c>
      <c r="D3" s="69">
        <v>110</v>
      </c>
      <c r="E3" s="69">
        <v>807</v>
      </c>
      <c r="F3" s="69">
        <v>412</v>
      </c>
      <c r="G3" s="67">
        <f>SUM(B3:F3)</f>
        <v>2088</v>
      </c>
      <c r="H3" s="54">
        <f>AVERAGE(B3:F3)</f>
        <v>417.6</v>
      </c>
      <c r="I3" s="60"/>
      <c r="J3" s="59">
        <v>2536</v>
      </c>
      <c r="L3" s="183" t="s">
        <v>13</v>
      </c>
      <c r="M3" s="135">
        <v>289</v>
      </c>
      <c r="N3" s="135">
        <v>692</v>
      </c>
      <c r="O3" s="135">
        <v>172</v>
      </c>
      <c r="P3" s="144"/>
      <c r="Q3" s="135">
        <v>540</v>
      </c>
      <c r="R3" s="67"/>
      <c r="S3" s="175"/>
      <c r="T3" s="164"/>
    </row>
    <row r="4" spans="1:21" ht="22" thickTop="1" thickBot="1">
      <c r="A4" s="70" t="s">
        <v>27</v>
      </c>
      <c r="B4" s="38">
        <f>B2-B3</f>
        <v>233</v>
      </c>
      <c r="C4" s="38">
        <f t="shared" ref="C4:G4" si="0">C2-C3</f>
        <v>388</v>
      </c>
      <c r="D4" s="38">
        <f t="shared" si="0"/>
        <v>70</v>
      </c>
      <c r="E4" s="37">
        <f>E2-E3</f>
        <v>-327</v>
      </c>
      <c r="F4" s="38">
        <f t="shared" si="0"/>
        <v>68</v>
      </c>
      <c r="G4" s="38">
        <f t="shared" si="0"/>
        <v>432</v>
      </c>
      <c r="H4" s="56" t="s">
        <v>71</v>
      </c>
      <c r="I4" s="57">
        <f t="array" ref="I4">AVERAGE(ABS(B5:F5))</f>
        <v>0.58154979581523591</v>
      </c>
      <c r="J4" s="37">
        <f>J2-J3</f>
        <v>-16</v>
      </c>
      <c r="L4" s="62" t="s">
        <v>27</v>
      </c>
      <c r="M4" s="151">
        <f t="shared" ref="M4" si="1">M3-M2</f>
        <v>-191</v>
      </c>
      <c r="N4" s="167">
        <f t="shared" ref="N4:Q4" si="2">N3-N2</f>
        <v>-208</v>
      </c>
      <c r="O4" s="167">
        <f t="shared" si="2"/>
        <v>-8</v>
      </c>
      <c r="P4" s="204">
        <f t="shared" si="2"/>
        <v>0</v>
      </c>
      <c r="Q4" s="167">
        <f t="shared" si="2"/>
        <v>60</v>
      </c>
      <c r="R4" s="71">
        <f t="shared" ref="R4" si="3">R3-R2</f>
        <v>-2040</v>
      </c>
      <c r="S4" s="70" t="s">
        <v>30</v>
      </c>
      <c r="T4" s="130"/>
    </row>
    <row r="5" spans="1:21" ht="21" thickBot="1">
      <c r="A5" s="70" t="s">
        <v>28</v>
      </c>
      <c r="B5" s="53">
        <f>(B2-B3)/B3</f>
        <v>0.94331983805668018</v>
      </c>
      <c r="C5" s="53">
        <f>(C2-C3)/C3</f>
        <v>0.7578125</v>
      </c>
      <c r="D5" s="53">
        <f>(D2-D3)/D3</f>
        <v>0.63636363636363635</v>
      </c>
      <c r="E5" s="52">
        <f>(E2-E3)/E3</f>
        <v>-0.40520446096654272</v>
      </c>
      <c r="F5" s="53">
        <f>(F2-F3)/F3</f>
        <v>0.1650485436893204</v>
      </c>
      <c r="G5" s="53">
        <f>(G2-G3)/G3</f>
        <v>0.20689655172413793</v>
      </c>
      <c r="H5" s="56" t="s">
        <v>30</v>
      </c>
      <c r="I5" s="284">
        <f>AVERAGE(B5:F5)</f>
        <v>0.41946801142861884</v>
      </c>
      <c r="J5" s="52">
        <f>(J2-J3)/J3</f>
        <v>-6.3091482649842269E-3</v>
      </c>
      <c r="L5" s="62" t="s">
        <v>28</v>
      </c>
      <c r="M5" s="168">
        <f t="shared" ref="M5" si="4">(M2-M3)/M2</f>
        <v>0.39791666666666664</v>
      </c>
      <c r="N5" s="168">
        <f t="shared" ref="N5:R5" si="5">(N3-N2)/N3</f>
        <v>-0.30057803468208094</v>
      </c>
      <c r="O5" s="168">
        <f t="shared" si="5"/>
        <v>-4.6511627906976744E-2</v>
      </c>
      <c r="P5" s="168" t="e">
        <f t="shared" si="5"/>
        <v>#DIV/0!</v>
      </c>
      <c r="Q5" s="168">
        <f t="shared" si="5"/>
        <v>0.1111111111111111</v>
      </c>
      <c r="R5" s="157" t="e">
        <f t="shared" si="5"/>
        <v>#DIV/0!</v>
      </c>
      <c r="S5" s="169">
        <f>AVERAGE(M5:M5)</f>
        <v>0.39791666666666664</v>
      </c>
      <c r="T5" s="165"/>
    </row>
    <row r="6" spans="1:21" ht="21" thickBot="1">
      <c r="A6" s="137" t="s">
        <v>11</v>
      </c>
      <c r="B6" s="65">
        <v>480</v>
      </c>
      <c r="C6" s="65"/>
      <c r="D6" s="65">
        <v>180</v>
      </c>
      <c r="E6" s="65">
        <v>480</v>
      </c>
      <c r="F6" s="65">
        <v>480</v>
      </c>
      <c r="G6" s="67">
        <f>SUM(B6,D6:F6)</f>
        <v>1620</v>
      </c>
      <c r="H6" s="54">
        <f>AVERAGE(B6,D6:F6)</f>
        <v>405</v>
      </c>
      <c r="I6" s="61"/>
      <c r="J6" s="33">
        <f>G6</f>
        <v>1620</v>
      </c>
      <c r="L6" s="138" t="s">
        <v>11</v>
      </c>
      <c r="M6" s="65">
        <v>480</v>
      </c>
      <c r="N6" s="65">
        <v>900</v>
      </c>
      <c r="O6" s="65">
        <v>180</v>
      </c>
      <c r="P6" s="65">
        <v>480</v>
      </c>
      <c r="Q6" s="65">
        <v>480</v>
      </c>
      <c r="R6" s="67">
        <f>SUM(M6:Q6)</f>
        <v>2520</v>
      </c>
      <c r="S6" s="54">
        <f>AVERAGE(M6:Q6)</f>
        <v>504</v>
      </c>
      <c r="T6" s="166"/>
    </row>
    <row r="7" spans="1:21" ht="21" thickBot="1">
      <c r="A7" s="68" t="s">
        <v>14</v>
      </c>
      <c r="B7" s="135">
        <v>442</v>
      </c>
      <c r="C7" s="135"/>
      <c r="D7" s="135">
        <v>122</v>
      </c>
      <c r="E7" s="135">
        <v>815</v>
      </c>
      <c r="F7" s="135">
        <v>378</v>
      </c>
      <c r="G7" s="67">
        <f>SUM(B7,D7:F7)</f>
        <v>1757</v>
      </c>
      <c r="H7" s="194">
        <f>AVERAGE(B7,D7:F7)</f>
        <v>439.25</v>
      </c>
      <c r="I7" s="60"/>
      <c r="J7" s="33">
        <v>2019</v>
      </c>
      <c r="L7" s="182" t="s">
        <v>14</v>
      </c>
      <c r="M7" s="135"/>
      <c r="N7" s="135"/>
      <c r="O7" s="135">
        <v>71</v>
      </c>
      <c r="P7" s="135"/>
      <c r="Q7" s="135">
        <v>385</v>
      </c>
      <c r="R7" s="67"/>
      <c r="S7" s="171"/>
      <c r="T7" s="164"/>
    </row>
    <row r="8" spans="1:21" ht="22" thickTop="1" thickBot="1">
      <c r="A8" s="70" t="s">
        <v>23</v>
      </c>
      <c r="B8" s="38">
        <f>B6-B7</f>
        <v>38</v>
      </c>
      <c r="C8" s="159"/>
      <c r="D8" s="38">
        <f>D6-D7</f>
        <v>58</v>
      </c>
      <c r="E8" s="37">
        <f>E6-E7</f>
        <v>-335</v>
      </c>
      <c r="F8" s="38">
        <f>F6-F7</f>
        <v>102</v>
      </c>
      <c r="G8" s="37">
        <f>G6-G7</f>
        <v>-137</v>
      </c>
      <c r="H8" s="56" t="s">
        <v>71</v>
      </c>
      <c r="I8" s="57">
        <f t="array" ref="I8">AVERAGE(ABS(B9:F9))</f>
        <v>0.24845338027417055</v>
      </c>
      <c r="J8" s="37">
        <f>J6-J7</f>
        <v>-399</v>
      </c>
      <c r="L8" s="62" t="s">
        <v>23</v>
      </c>
      <c r="M8" s="159">
        <f t="shared" ref="M8:R8" si="6">M7-M6</f>
        <v>-480</v>
      </c>
      <c r="N8" s="159">
        <f t="shared" si="6"/>
        <v>-900</v>
      </c>
      <c r="O8" s="159">
        <f t="shared" si="6"/>
        <v>-109</v>
      </c>
      <c r="P8" s="159">
        <f t="shared" si="6"/>
        <v>-480</v>
      </c>
      <c r="Q8" s="159">
        <f t="shared" si="6"/>
        <v>-95</v>
      </c>
      <c r="R8" s="160">
        <f t="shared" si="6"/>
        <v>-2520</v>
      </c>
      <c r="S8" s="70" t="s">
        <v>30</v>
      </c>
      <c r="T8" s="130"/>
    </row>
    <row r="9" spans="1:21" ht="21" thickBot="1">
      <c r="A9" s="70" t="s">
        <v>28</v>
      </c>
      <c r="B9" s="131">
        <f>(B6-B7)/B7</f>
        <v>8.5972850678733032E-2</v>
      </c>
      <c r="C9" s="162"/>
      <c r="D9" s="131">
        <f t="shared" ref="C9:F9" si="7">(D6-D7)/D7</f>
        <v>0.47540983606557374</v>
      </c>
      <c r="E9" s="52">
        <f>(E6-E7)/E7</f>
        <v>-0.41104294478527609</v>
      </c>
      <c r="F9" s="131">
        <f t="shared" si="7"/>
        <v>0.26984126984126983</v>
      </c>
      <c r="G9" s="52">
        <f t="shared" ref="F9:G9" si="8">(G6-G7)/G7</f>
        <v>-7.797381900967558E-2</v>
      </c>
      <c r="H9" s="56" t="s">
        <v>30</v>
      </c>
      <c r="I9" s="284">
        <f>AVERAGE(B9:F9)</f>
        <v>0.10504525295007514</v>
      </c>
      <c r="J9" s="52">
        <f>(J6-J7)/J7</f>
        <v>-0.1976225854383358</v>
      </c>
      <c r="L9" s="62" t="s">
        <v>28</v>
      </c>
      <c r="M9" s="168" t="e">
        <f t="shared" ref="M9:Q9" si="9">(M6-M7)/M7</f>
        <v>#DIV/0!</v>
      </c>
      <c r="N9" s="168" t="e">
        <f t="shared" si="9"/>
        <v>#DIV/0!</v>
      </c>
      <c r="O9" s="168">
        <f t="shared" si="9"/>
        <v>1.5352112676056338</v>
      </c>
      <c r="P9" s="168" t="e">
        <f t="shared" si="9"/>
        <v>#DIV/0!</v>
      </c>
      <c r="Q9" s="168">
        <f t="shared" si="9"/>
        <v>0.24675324675324675</v>
      </c>
      <c r="R9" s="157" t="e">
        <f t="shared" ref="R9" si="10">(R6-R7)/R7</f>
        <v>#DIV/0!</v>
      </c>
      <c r="S9" s="169" t="e">
        <f>AVERAGE(M9:M9)</f>
        <v>#DIV/0!</v>
      </c>
      <c r="T9" s="165"/>
    </row>
    <row r="10" spans="1:21" ht="21" thickBot="1">
      <c r="A10" s="138" t="s">
        <v>7</v>
      </c>
      <c r="B10" s="181">
        <v>480</v>
      </c>
      <c r="C10" s="181">
        <v>900</v>
      </c>
      <c r="D10" s="181">
        <v>180</v>
      </c>
      <c r="E10" s="181">
        <v>480</v>
      </c>
      <c r="F10" s="181">
        <v>480</v>
      </c>
      <c r="G10" s="181">
        <f>SUM(B10:F10)</f>
        <v>2520</v>
      </c>
      <c r="H10" s="178">
        <f>AVERAGE(B10:F10)</f>
        <v>504</v>
      </c>
      <c r="I10" s="61"/>
      <c r="J10" s="33">
        <f>G10</f>
        <v>2520</v>
      </c>
      <c r="L10" s="138" t="s">
        <v>8</v>
      </c>
      <c r="M10" s="65"/>
      <c r="N10" s="65">
        <v>900</v>
      </c>
      <c r="O10" s="65">
        <v>180</v>
      </c>
      <c r="P10" s="65">
        <v>480</v>
      </c>
      <c r="Q10" s="65">
        <v>480</v>
      </c>
      <c r="R10" s="67">
        <f>SUM(M10:Q10)</f>
        <v>2040</v>
      </c>
      <c r="S10" s="54">
        <f>AVERAGE(M10:Q10)</f>
        <v>510</v>
      </c>
      <c r="T10" s="61"/>
      <c r="U10" s="33"/>
    </row>
    <row r="11" spans="1:21" ht="21" thickBot="1">
      <c r="A11" s="63" t="s">
        <v>13</v>
      </c>
      <c r="B11" s="179">
        <v>461</v>
      </c>
      <c r="C11" s="179">
        <v>738</v>
      </c>
      <c r="D11" s="179">
        <v>149</v>
      </c>
      <c r="E11" s="179">
        <v>662</v>
      </c>
      <c r="F11" s="179">
        <v>420</v>
      </c>
      <c r="G11" s="181">
        <f>SUM(B11:F11)</f>
        <v>2430</v>
      </c>
      <c r="H11" s="178">
        <f>AVERAGE(B11:F11)</f>
        <v>486</v>
      </c>
      <c r="I11" s="60"/>
      <c r="J11" s="34">
        <v>2561</v>
      </c>
      <c r="L11" s="183" t="s">
        <v>10</v>
      </c>
      <c r="M11" s="135"/>
      <c r="N11" s="135">
        <v>559</v>
      </c>
      <c r="O11" s="135">
        <v>60</v>
      </c>
      <c r="P11" s="135"/>
      <c r="Q11" s="135"/>
      <c r="R11" s="134"/>
      <c r="S11" s="152"/>
      <c r="T11" s="60"/>
      <c r="U11" s="34"/>
    </row>
    <row r="12" spans="1:21" ht="22" thickTop="1" thickBot="1">
      <c r="A12" s="195" t="s">
        <v>23</v>
      </c>
      <c r="B12" s="38">
        <f>B10-B11</f>
        <v>19</v>
      </c>
      <c r="C12" s="38">
        <f t="shared" ref="C12:G12" si="11">C10-C11</f>
        <v>162</v>
      </c>
      <c r="D12" s="38">
        <f t="shared" si="11"/>
        <v>31</v>
      </c>
      <c r="E12" s="37">
        <f>E10-E11</f>
        <v>-182</v>
      </c>
      <c r="F12" s="38">
        <f t="shared" si="11"/>
        <v>60</v>
      </c>
      <c r="G12" s="38">
        <f t="shared" si="11"/>
        <v>90</v>
      </c>
      <c r="H12" s="56" t="s">
        <v>71</v>
      </c>
      <c r="I12" s="57">
        <f t="array" ref="I12">AVERAGE(ABS(B13:F13))</f>
        <v>0.17731245021913095</v>
      </c>
      <c r="J12" s="37">
        <f>J10-J11</f>
        <v>-41</v>
      </c>
      <c r="L12" s="62" t="s">
        <v>23</v>
      </c>
      <c r="M12" s="151"/>
      <c r="N12" s="151">
        <f t="shared" ref="N12:Q12" si="12">N11-N10</f>
        <v>-341</v>
      </c>
      <c r="O12" s="151">
        <f t="shared" si="12"/>
        <v>-120</v>
      </c>
      <c r="P12" s="151">
        <f t="shared" si="12"/>
        <v>-480</v>
      </c>
      <c r="Q12" s="151">
        <f t="shared" si="12"/>
        <v>-480</v>
      </c>
      <c r="R12" s="176">
        <f t="shared" ref="R12" si="13">R11-R10</f>
        <v>-2040</v>
      </c>
      <c r="S12" s="177" t="s">
        <v>30</v>
      </c>
      <c r="T12" s="130"/>
    </row>
    <row r="13" spans="1:21" ht="21" thickBot="1">
      <c r="A13" s="153" t="s">
        <v>28</v>
      </c>
      <c r="B13" s="196">
        <f>(B10-B11)/B11</f>
        <v>4.1214750542299353E-2</v>
      </c>
      <c r="C13" s="196">
        <f t="shared" ref="C13:D13" si="14">(C10-C11)/C11</f>
        <v>0.21951219512195122</v>
      </c>
      <c r="D13" s="196">
        <f t="shared" si="14"/>
        <v>0.20805369127516779</v>
      </c>
      <c r="E13" s="52">
        <f>(E10-E11)/E11</f>
        <v>-0.27492447129909364</v>
      </c>
      <c r="F13" s="196">
        <f>(F10-F11)/F11</f>
        <v>0.14285714285714285</v>
      </c>
      <c r="G13" s="198">
        <f>(G10-G11)/G11</f>
        <v>3.7037037037037035E-2</v>
      </c>
      <c r="H13" s="56" t="s">
        <v>30</v>
      </c>
      <c r="I13" s="284">
        <f>AVERAGE(B13:F13)</f>
        <v>6.7342661699493517E-2</v>
      </c>
      <c r="J13" s="52">
        <f>(J10-J11)/J11</f>
        <v>-1.6009371339320577E-2</v>
      </c>
      <c r="L13" s="62" t="s">
        <v>28</v>
      </c>
      <c r="M13" s="168"/>
      <c r="N13" s="168">
        <f t="shared" ref="N13:R13" si="15">(N10-N11)/N10</f>
        <v>0.37888888888888889</v>
      </c>
      <c r="O13" s="168">
        <f t="shared" si="15"/>
        <v>0.66666666666666663</v>
      </c>
      <c r="P13" s="168">
        <f t="shared" si="15"/>
        <v>1</v>
      </c>
      <c r="Q13" s="168">
        <f t="shared" si="15"/>
        <v>1</v>
      </c>
      <c r="R13" s="157">
        <f t="shared" si="15"/>
        <v>1</v>
      </c>
      <c r="S13" s="169" t="e">
        <f>AVERAGE(M13:M13)</f>
        <v>#DIV/0!</v>
      </c>
      <c r="T13" s="165"/>
    </row>
    <row r="14" spans="1:21" ht="21" thickBot="1">
      <c r="A14" s="64" t="s">
        <v>15</v>
      </c>
      <c r="B14" s="65">
        <v>480</v>
      </c>
      <c r="C14" s="65">
        <v>0</v>
      </c>
      <c r="D14" s="65">
        <v>180</v>
      </c>
      <c r="E14" s="65">
        <v>480</v>
      </c>
      <c r="F14" s="65">
        <v>480</v>
      </c>
      <c r="G14" s="67">
        <f>SUM(B14,D14:F14)</f>
        <v>1620</v>
      </c>
      <c r="H14" s="54">
        <f>AVERAGE(B14:F14)</f>
        <v>324</v>
      </c>
      <c r="I14" s="61"/>
      <c r="J14" s="33">
        <f>G14</f>
        <v>1620</v>
      </c>
      <c r="L14" s="138" t="s">
        <v>15</v>
      </c>
      <c r="M14" s="65"/>
      <c r="N14" s="65">
        <v>900</v>
      </c>
      <c r="O14" s="65">
        <v>180</v>
      </c>
      <c r="P14" s="65">
        <v>480</v>
      </c>
      <c r="Q14" s="65">
        <v>480</v>
      </c>
      <c r="R14" s="67">
        <f>SUM(M14:Q14)</f>
        <v>2040</v>
      </c>
      <c r="S14" s="54">
        <f>AVERAGE(M14:Q14)</f>
        <v>510</v>
      </c>
      <c r="T14" s="166"/>
    </row>
    <row r="15" spans="1:21" ht="21" thickBot="1">
      <c r="A15" s="68" t="s">
        <v>12</v>
      </c>
      <c r="B15" s="21">
        <v>399</v>
      </c>
      <c r="C15" s="21">
        <v>0</v>
      </c>
      <c r="D15" s="21">
        <v>54</v>
      </c>
      <c r="E15" s="21">
        <v>1303</v>
      </c>
      <c r="F15" s="21">
        <v>340</v>
      </c>
      <c r="G15" s="67">
        <f>SUM(B15,D15:F15)</f>
        <v>2096</v>
      </c>
      <c r="H15" s="54">
        <f>AVERAGE(B15:F15)</f>
        <v>419.2</v>
      </c>
      <c r="I15" s="60"/>
      <c r="J15" s="34">
        <v>2317</v>
      </c>
      <c r="L15" s="63" t="s">
        <v>12</v>
      </c>
      <c r="M15" s="135"/>
      <c r="N15" s="135"/>
      <c r="O15" s="135"/>
      <c r="P15" s="135"/>
      <c r="Q15" s="135"/>
      <c r="R15" s="42"/>
      <c r="S15" s="171"/>
      <c r="T15" s="164"/>
    </row>
    <row r="16" spans="1:21" ht="22" thickTop="1" thickBot="1">
      <c r="A16" s="70" t="s">
        <v>23</v>
      </c>
      <c r="B16" s="38">
        <f>B14-B15</f>
        <v>81</v>
      </c>
      <c r="C16" s="163">
        <f t="shared" ref="B16:F16" si="16">C15-C14</f>
        <v>0</v>
      </c>
      <c r="D16" s="38">
        <f>D14-D15</f>
        <v>126</v>
      </c>
      <c r="E16" s="37">
        <f>E14-E15</f>
        <v>-823</v>
      </c>
      <c r="F16" s="38">
        <f>F14-F15</f>
        <v>140</v>
      </c>
      <c r="G16" s="37">
        <f>G14-G15</f>
        <v>-476</v>
      </c>
      <c r="H16" s="56" t="s">
        <v>71</v>
      </c>
      <c r="I16" s="57">
        <f t="array" ref="I16">AVERAGE(ABS(B17:F17))</f>
        <v>0.7159449795994659</v>
      </c>
      <c r="J16" s="37">
        <f>J14-J15</f>
        <v>-697</v>
      </c>
      <c r="L16" s="62" t="s">
        <v>23</v>
      </c>
      <c r="M16" s="167">
        <f t="shared" ref="M16:R16" si="17">M15-M14</f>
        <v>0</v>
      </c>
      <c r="N16" s="167">
        <f t="shared" si="17"/>
        <v>-900</v>
      </c>
      <c r="O16" s="167">
        <f t="shared" si="17"/>
        <v>-180</v>
      </c>
      <c r="P16" s="167">
        <f t="shared" si="17"/>
        <v>-480</v>
      </c>
      <c r="Q16" s="167">
        <f t="shared" si="17"/>
        <v>-480</v>
      </c>
      <c r="R16" s="161">
        <f t="shared" si="17"/>
        <v>-2040</v>
      </c>
      <c r="S16" s="70" t="s">
        <v>30</v>
      </c>
      <c r="T16" s="130"/>
    </row>
    <row r="17" spans="1:20" ht="21" thickBot="1">
      <c r="A17" s="70" t="s">
        <v>28</v>
      </c>
      <c r="B17" s="196">
        <f>(B14-B15)/B15</f>
        <v>0.20300751879699247</v>
      </c>
      <c r="C17" s="196"/>
      <c r="D17" s="196">
        <f t="shared" ref="C17:D17" si="18">(D14-D15)/D15</f>
        <v>2.3333333333333335</v>
      </c>
      <c r="E17" s="52">
        <f>(E14-E15)/E15</f>
        <v>-0.63161933998465081</v>
      </c>
      <c r="F17" s="196">
        <f>(F14-F15)/F15</f>
        <v>0.41176470588235292</v>
      </c>
      <c r="G17" s="52">
        <f>(G14-G15)/G15</f>
        <v>-0.22709923664122136</v>
      </c>
      <c r="H17" s="56" t="s">
        <v>30</v>
      </c>
      <c r="I17" s="284">
        <f>AVERAGE(B17:F17)</f>
        <v>0.57912155450700697</v>
      </c>
      <c r="J17" s="52">
        <f>(J14-J15)/J15</f>
        <v>-0.30082002589555462</v>
      </c>
      <c r="L17" s="62" t="s">
        <v>28</v>
      </c>
      <c r="M17" s="168" t="e">
        <f t="shared" ref="M17:Q17" si="19">(M15-M14)/M15</f>
        <v>#DIV/0!</v>
      </c>
      <c r="N17" s="168" t="e">
        <f t="shared" si="19"/>
        <v>#DIV/0!</v>
      </c>
      <c r="O17" s="168" t="e">
        <f t="shared" si="19"/>
        <v>#DIV/0!</v>
      </c>
      <c r="P17" s="168" t="e">
        <f t="shared" si="19"/>
        <v>#DIV/0!</v>
      </c>
      <c r="Q17" s="168" t="e">
        <f t="shared" si="19"/>
        <v>#DIV/0!</v>
      </c>
      <c r="R17" s="157" t="e">
        <f t="shared" ref="R17" si="20">(R14-R15)/R15</f>
        <v>#DIV/0!</v>
      </c>
      <c r="S17" s="169" t="e">
        <f>AVERAGE(M17:M17)</f>
        <v>#DIV/0!</v>
      </c>
      <c r="T17" s="165"/>
    </row>
    <row r="18" spans="1:20" ht="21" thickBot="1">
      <c r="A18" s="137" t="s">
        <v>8</v>
      </c>
      <c r="B18" s="65">
        <v>480</v>
      </c>
      <c r="C18" s="65">
        <v>900</v>
      </c>
      <c r="D18" s="65">
        <v>180</v>
      </c>
      <c r="E18" s="65">
        <v>480</v>
      </c>
      <c r="F18" s="65">
        <v>480</v>
      </c>
      <c r="G18" s="67">
        <f>SUM(B18:F18)</f>
        <v>2520</v>
      </c>
      <c r="H18" s="54">
        <f>AVERAGE(B18:F18)</f>
        <v>504</v>
      </c>
      <c r="I18" s="61"/>
      <c r="J18" s="33">
        <f>G18</f>
        <v>2520</v>
      </c>
      <c r="L18" s="138" t="s">
        <v>9</v>
      </c>
      <c r="M18" s="65"/>
      <c r="N18" s="65"/>
      <c r="O18" s="65"/>
      <c r="P18" s="65"/>
      <c r="Q18" s="65"/>
      <c r="R18" s="67"/>
      <c r="S18" s="54"/>
      <c r="T18" s="166"/>
    </row>
    <row r="19" spans="1:20" ht="21" thickBot="1">
      <c r="A19" s="68" t="s">
        <v>10</v>
      </c>
      <c r="B19" s="135">
        <v>489</v>
      </c>
      <c r="C19" s="135">
        <v>871</v>
      </c>
      <c r="D19" s="135">
        <v>205</v>
      </c>
      <c r="E19" s="135">
        <v>643</v>
      </c>
      <c r="F19" s="135">
        <v>485</v>
      </c>
      <c r="G19" s="67">
        <f>SUM(B19:F19)</f>
        <v>2693</v>
      </c>
      <c r="H19" s="194">
        <f>AVERAGE(B19:F19)</f>
        <v>538.6</v>
      </c>
      <c r="I19" s="60"/>
      <c r="J19" s="34">
        <v>2899</v>
      </c>
      <c r="L19" s="63" t="s">
        <v>16</v>
      </c>
      <c r="M19" s="135"/>
      <c r="N19" s="135"/>
      <c r="O19" s="135"/>
      <c r="P19" s="135"/>
      <c r="Q19" s="135"/>
      <c r="R19" s="134"/>
      <c r="S19" s="152"/>
      <c r="T19" s="164"/>
    </row>
    <row r="20" spans="1:20" ht="22" thickTop="1" thickBot="1">
      <c r="A20" s="70" t="s">
        <v>23</v>
      </c>
      <c r="B20" s="37">
        <f>B18-B19</f>
        <v>-9</v>
      </c>
      <c r="C20" s="38">
        <f t="shared" ref="C20" si="21">C18-C19</f>
        <v>29</v>
      </c>
      <c r="D20" s="37">
        <f>D18-D19</f>
        <v>-25</v>
      </c>
      <c r="E20" s="37">
        <f>E18-E19</f>
        <v>-163</v>
      </c>
      <c r="F20" s="38">
        <f t="shared" ref="F20" si="22">F18-F19</f>
        <v>-5</v>
      </c>
      <c r="G20" s="37">
        <f>G18-G19</f>
        <v>-173</v>
      </c>
      <c r="H20" s="56" t="s">
        <v>71</v>
      </c>
      <c r="I20" s="57">
        <f t="array" ref="I20">AVERAGE(ABS(B21:F21))</f>
        <v>8.7491938275800693E-2</v>
      </c>
      <c r="J20" s="37">
        <f>J18-J19</f>
        <v>-379</v>
      </c>
      <c r="L20" s="62" t="s">
        <v>23</v>
      </c>
      <c r="M20" s="151">
        <f t="shared" ref="M20:Q20" si="23">M19-M18</f>
        <v>0</v>
      </c>
      <c r="N20" s="151">
        <f t="shared" si="23"/>
        <v>0</v>
      </c>
      <c r="O20" s="151">
        <f t="shared" si="23"/>
        <v>0</v>
      </c>
      <c r="P20" s="151">
        <f t="shared" si="23"/>
        <v>0</v>
      </c>
      <c r="Q20" s="151">
        <f t="shared" si="23"/>
        <v>0</v>
      </c>
      <c r="R20" s="176">
        <f t="shared" ref="R20" si="24">R19-R18</f>
        <v>0</v>
      </c>
      <c r="S20" s="177" t="s">
        <v>30</v>
      </c>
      <c r="T20" s="130"/>
    </row>
    <row r="21" spans="1:20" ht="21" thickBot="1">
      <c r="A21" s="70" t="s">
        <v>28</v>
      </c>
      <c r="B21" s="52">
        <f>(B18-B19)/B19</f>
        <v>-1.8404907975460124E-2</v>
      </c>
      <c r="C21" s="196">
        <f t="shared" ref="C21" si="25">(C18-C19)/C19</f>
        <v>3.3295063145809413E-2</v>
      </c>
      <c r="D21" s="52">
        <f>(D18-D19)/D19</f>
        <v>-0.12195121951219512</v>
      </c>
      <c r="E21" s="52">
        <f t="shared" ref="E21:G21" si="26">(E18-E19)/E19</f>
        <v>-0.25349922239502332</v>
      </c>
      <c r="F21" s="52">
        <f t="shared" si="26"/>
        <v>-1.0309278350515464E-2</v>
      </c>
      <c r="G21" s="52">
        <f t="shared" si="26"/>
        <v>-6.4240623839584107E-2</v>
      </c>
      <c r="H21" s="56" t="s">
        <v>30</v>
      </c>
      <c r="I21" s="285">
        <f>AVERAGE(B21:F21)</f>
        <v>-7.4173913017476917E-2</v>
      </c>
      <c r="J21" s="52">
        <f>(J18-J19)/J19</f>
        <v>-0.13073473611590203</v>
      </c>
      <c r="L21" s="70" t="s">
        <v>28</v>
      </c>
      <c r="M21" s="157" t="e">
        <f t="shared" ref="M21:Q21" si="27">(M18-M19)/M18</f>
        <v>#DIV/0!</v>
      </c>
      <c r="N21" s="157" t="e">
        <f t="shared" si="27"/>
        <v>#DIV/0!</v>
      </c>
      <c r="O21" s="157" t="e">
        <f t="shared" si="27"/>
        <v>#DIV/0!</v>
      </c>
      <c r="P21" s="157" t="e">
        <f t="shared" si="27"/>
        <v>#DIV/0!</v>
      </c>
      <c r="Q21" s="157" t="e">
        <f t="shared" si="27"/>
        <v>#DIV/0!</v>
      </c>
      <c r="R21" s="157" t="e">
        <f t="shared" ref="R21" si="28">(R18-R19)/R18</f>
        <v>#DIV/0!</v>
      </c>
      <c r="S21" s="57" t="e">
        <f>AVERAGE(M21:M21)</f>
        <v>#DIV/0!</v>
      </c>
      <c r="T21" s="158"/>
    </row>
    <row r="22" spans="1:20">
      <c r="A22" s="64" t="s">
        <v>17</v>
      </c>
      <c r="B22" s="65">
        <v>480</v>
      </c>
      <c r="C22" s="65"/>
      <c r="D22" s="65"/>
      <c r="E22" s="65">
        <v>480</v>
      </c>
      <c r="F22" s="65">
        <v>480</v>
      </c>
      <c r="G22" s="67">
        <f>SUM(B22:F22)</f>
        <v>1440</v>
      </c>
      <c r="H22" s="54">
        <f>AVERAGE(B22:F22)</f>
        <v>480</v>
      </c>
      <c r="I22" s="61"/>
      <c r="J22" s="33">
        <f>H22</f>
        <v>480</v>
      </c>
    </row>
    <row r="23" spans="1:20" ht="21" thickBot="1">
      <c r="A23" s="68" t="s">
        <v>18</v>
      </c>
      <c r="B23" s="69">
        <v>381</v>
      </c>
      <c r="C23" s="69"/>
      <c r="D23" s="69"/>
      <c r="E23" s="69">
        <v>662</v>
      </c>
      <c r="F23" s="69">
        <v>395</v>
      </c>
      <c r="G23" s="67">
        <f>SUM(B23:F23)</f>
        <v>1438</v>
      </c>
      <c r="H23" s="194">
        <f>AVERAGE(B23:F23)</f>
        <v>479.33333333333331</v>
      </c>
      <c r="I23" s="60"/>
      <c r="J23" s="34">
        <v>1632</v>
      </c>
    </row>
    <row r="24" spans="1:20" ht="22" thickTop="1" thickBot="1">
      <c r="A24" s="70" t="s">
        <v>23</v>
      </c>
      <c r="B24" s="38">
        <f>B22-B23</f>
        <v>99</v>
      </c>
      <c r="C24" s="71">
        <f t="shared" ref="B24:F24" si="29">C23-C22</f>
        <v>0</v>
      </c>
      <c r="D24" s="71">
        <f t="shared" si="29"/>
        <v>0</v>
      </c>
      <c r="E24" s="37">
        <f>E22-E23</f>
        <v>-182</v>
      </c>
      <c r="F24" s="38">
        <f>F22-F23</f>
        <v>85</v>
      </c>
      <c r="G24" s="38">
        <f>G22-G23</f>
        <v>2</v>
      </c>
      <c r="H24" s="56" t="s">
        <v>71</v>
      </c>
      <c r="I24" s="57"/>
      <c r="J24" s="37">
        <f>J22-J23</f>
        <v>-1152</v>
      </c>
    </row>
    <row r="25" spans="1:20" ht="21" thickBot="1">
      <c r="A25" s="70" t="s">
        <v>28</v>
      </c>
      <c r="B25" s="196">
        <f>(B22-B23)/B23</f>
        <v>0.25984251968503935</v>
      </c>
      <c r="C25" s="199" t="e">
        <f t="shared" ref="C25:E25" si="30">(C22-C23)/C23</f>
        <v>#DIV/0!</v>
      </c>
      <c r="D25" s="199" t="e">
        <f t="shared" si="30"/>
        <v>#DIV/0!</v>
      </c>
      <c r="E25" s="52">
        <f t="shared" si="30"/>
        <v>-0.27492447129909364</v>
      </c>
      <c r="F25" s="196">
        <f>(F22-F23)/F23</f>
        <v>0.21518987341772153</v>
      </c>
      <c r="G25" s="202">
        <f>(G22-G23)/G23</f>
        <v>1.3908205841446453E-3</v>
      </c>
      <c r="H25" s="56" t="s">
        <v>30</v>
      </c>
      <c r="I25" s="201"/>
      <c r="J25" s="52">
        <f>(J22-J23)/J23</f>
        <v>-0.70588235294117652</v>
      </c>
    </row>
    <row r="26" spans="1:20">
      <c r="A26" s="137" t="s">
        <v>9</v>
      </c>
      <c r="B26" s="65">
        <v>480</v>
      </c>
      <c r="C26" s="65">
        <v>900</v>
      </c>
      <c r="D26" s="65">
        <v>180</v>
      </c>
      <c r="E26" s="65">
        <v>480</v>
      </c>
      <c r="F26" s="65"/>
      <c r="G26" s="67">
        <f>SUM(B26:E26)</f>
        <v>2040</v>
      </c>
      <c r="H26" s="54">
        <f>AVERAGE(B26:F26)</f>
        <v>510</v>
      </c>
      <c r="I26" s="61"/>
      <c r="J26" s="33">
        <f>G26</f>
        <v>2040</v>
      </c>
    </row>
    <row r="27" spans="1:20" ht="21" thickBot="1">
      <c r="A27" s="68" t="s">
        <v>16</v>
      </c>
      <c r="B27" s="135">
        <v>428</v>
      </c>
      <c r="C27" s="135">
        <v>445</v>
      </c>
      <c r="D27" s="135">
        <v>115</v>
      </c>
      <c r="E27" s="135">
        <v>718</v>
      </c>
      <c r="F27" s="135"/>
      <c r="G27" s="67">
        <f>SUM(B27:E27)</f>
        <v>1706</v>
      </c>
      <c r="H27" s="194">
        <f>AVERAGE(B27:F27)</f>
        <v>426.5</v>
      </c>
      <c r="I27" s="60"/>
      <c r="J27" s="34">
        <f>2113-169</f>
        <v>1944</v>
      </c>
      <c r="K27" t="s">
        <v>46</v>
      </c>
    </row>
    <row r="28" spans="1:20" ht="22" thickTop="1" thickBot="1">
      <c r="A28" s="70" t="s">
        <v>23</v>
      </c>
      <c r="B28" s="38">
        <f>B26-B27</f>
        <v>52</v>
      </c>
      <c r="C28" s="38">
        <f>C26-C27</f>
        <v>455</v>
      </c>
      <c r="D28" s="38">
        <f>D26-D27</f>
        <v>65</v>
      </c>
      <c r="E28" s="37">
        <f>E26-E27</f>
        <v>-238</v>
      </c>
      <c r="F28" s="151">
        <f t="shared" ref="B28:G28" si="31">F27-F26</f>
        <v>0</v>
      </c>
      <c r="G28" s="38">
        <f>G26-G27</f>
        <v>334</v>
      </c>
      <c r="H28" s="56" t="s">
        <v>71</v>
      </c>
      <c r="I28" s="56"/>
      <c r="J28" s="38">
        <f>J26-J27</f>
        <v>96</v>
      </c>
    </row>
    <row r="29" spans="1:20" ht="21" thickBot="1">
      <c r="A29" s="188" t="s">
        <v>28</v>
      </c>
      <c r="B29" s="196">
        <f>(B26-B27)/B27</f>
        <v>0.12149532710280374</v>
      </c>
      <c r="C29" s="196">
        <f t="shared" ref="C29:E29" si="32">(C26-C27)/C27</f>
        <v>1.0224719101123596</v>
      </c>
      <c r="D29" s="196">
        <f t="shared" si="32"/>
        <v>0.56521739130434778</v>
      </c>
      <c r="E29" s="52">
        <f t="shared" si="32"/>
        <v>-0.33147632311977715</v>
      </c>
      <c r="F29" s="189" t="e">
        <f t="shared" ref="F29" si="33">(F27-F26)/F27</f>
        <v>#DIV/0!</v>
      </c>
      <c r="G29" s="196">
        <f>(G26-G27)/G27</f>
        <v>0.19577960140679954</v>
      </c>
      <c r="H29" s="56" t="s">
        <v>30</v>
      </c>
      <c r="I29" s="200"/>
      <c r="J29" s="196">
        <f>(J26-J27)/J27</f>
        <v>4.9382716049382713E-2</v>
      </c>
    </row>
    <row r="30" spans="1:20">
      <c r="A30" s="64" t="s">
        <v>38</v>
      </c>
      <c r="B30" s="65">
        <v>480</v>
      </c>
      <c r="C30" s="65"/>
      <c r="D30" s="65">
        <v>180</v>
      </c>
      <c r="E30" s="65">
        <v>480</v>
      </c>
      <c r="F30" s="65">
        <v>480</v>
      </c>
      <c r="G30" s="67">
        <f>SUM(B30:F30)</f>
        <v>1620</v>
      </c>
      <c r="H30" s="54">
        <f>AVERAGE(B30:F30)</f>
        <v>405</v>
      </c>
      <c r="I30" s="60"/>
      <c r="J30" s="33">
        <f>G30</f>
        <v>1620</v>
      </c>
    </row>
    <row r="31" spans="1:20" ht="21" thickBot="1">
      <c r="A31" s="68" t="s">
        <v>41</v>
      </c>
      <c r="B31" s="69">
        <v>482</v>
      </c>
      <c r="C31" s="69"/>
      <c r="D31" s="69">
        <v>169</v>
      </c>
      <c r="E31" s="69">
        <v>1525</v>
      </c>
      <c r="F31" s="69">
        <v>396</v>
      </c>
      <c r="G31" s="67">
        <f>SUM(B31:F31)</f>
        <v>2572</v>
      </c>
      <c r="H31" s="54">
        <f>AVERAGE(B31:F31)</f>
        <v>643</v>
      </c>
      <c r="I31" s="60"/>
      <c r="J31" s="34">
        <v>2679</v>
      </c>
    </row>
    <row r="32" spans="1:20" ht="22" thickTop="1" thickBot="1">
      <c r="A32" s="70" t="s">
        <v>23</v>
      </c>
      <c r="B32" s="37">
        <f>B30-B31</f>
        <v>-2</v>
      </c>
      <c r="C32" s="71">
        <f t="shared" ref="B32:F32" si="34">C31-C30</f>
        <v>0</v>
      </c>
      <c r="D32" s="38">
        <f>D30-D31</f>
        <v>11</v>
      </c>
      <c r="E32" s="37">
        <f>E30-E31</f>
        <v>-1045</v>
      </c>
      <c r="F32" s="38">
        <f>F30-F31</f>
        <v>84</v>
      </c>
      <c r="G32" s="37">
        <f>G30-G31</f>
        <v>-952</v>
      </c>
      <c r="H32" s="56" t="s">
        <v>71</v>
      </c>
      <c r="I32" s="56"/>
      <c r="J32" s="37">
        <f>J30-J31</f>
        <v>-1059</v>
      </c>
    </row>
    <row r="33" spans="1:10" ht="21" thickBot="1">
      <c r="A33" s="70" t="s">
        <v>28</v>
      </c>
      <c r="B33" s="203">
        <f>(B30-B31)/B31</f>
        <v>-4.1493775933609959E-3</v>
      </c>
      <c r="C33" s="157" t="e">
        <f t="shared" ref="B33:G33" si="35">(C31-C30)/C31</f>
        <v>#DIV/0!</v>
      </c>
      <c r="D33" s="196">
        <f t="shared" ref="D33:G33" si="36">(D30-D31)/D31</f>
        <v>6.5088757396449703E-2</v>
      </c>
      <c r="E33" s="52">
        <f t="shared" si="36"/>
        <v>-0.68524590163934429</v>
      </c>
      <c r="F33" s="196">
        <f t="shared" si="36"/>
        <v>0.21212121212121213</v>
      </c>
      <c r="G33" s="52">
        <f t="shared" si="36"/>
        <v>-0.37013996889580092</v>
      </c>
      <c r="H33" s="56" t="s">
        <v>30</v>
      </c>
      <c r="I33" s="106"/>
      <c r="J33" s="52">
        <f>(J30-J31)/J31</f>
        <v>-0.39529675251959684</v>
      </c>
    </row>
    <row r="34" spans="1:10" ht="21" thickBot="1">
      <c r="A34" s="137" t="s">
        <v>40</v>
      </c>
      <c r="B34" s="65">
        <v>480</v>
      </c>
      <c r="C34" s="65">
        <v>900</v>
      </c>
      <c r="D34" s="65">
        <v>180</v>
      </c>
      <c r="E34" s="65">
        <v>480</v>
      </c>
      <c r="F34" s="65">
        <v>480</v>
      </c>
      <c r="G34" s="67">
        <f>SUM(B34:F34)</f>
        <v>2520</v>
      </c>
      <c r="H34" s="54">
        <f>AVERAGE(B34:F34)</f>
        <v>504</v>
      </c>
      <c r="I34" s="61"/>
      <c r="J34" s="33">
        <f>G34</f>
        <v>2520</v>
      </c>
    </row>
    <row r="35" spans="1:10" ht="21" thickBot="1">
      <c r="A35" s="68" t="s">
        <v>39</v>
      </c>
      <c r="B35" s="135">
        <v>344</v>
      </c>
      <c r="C35" s="135">
        <v>1036</v>
      </c>
      <c r="D35" s="135">
        <v>127</v>
      </c>
      <c r="E35" s="135">
        <v>903</v>
      </c>
      <c r="F35" s="135">
        <v>279</v>
      </c>
      <c r="G35" s="67">
        <f>SUM(B35:F35)</f>
        <v>2689</v>
      </c>
      <c r="H35" s="194">
        <f>AVERAGE(B35:F35)</f>
        <v>537.79999999999995</v>
      </c>
      <c r="I35" s="60"/>
      <c r="J35" s="33">
        <v>2905</v>
      </c>
    </row>
    <row r="36" spans="1:10" ht="22" thickTop="1" thickBot="1">
      <c r="A36" s="70" t="s">
        <v>23</v>
      </c>
      <c r="B36" s="38">
        <f>B34-B35</f>
        <v>136</v>
      </c>
      <c r="C36" s="37">
        <f>C34-C35</f>
        <v>-136</v>
      </c>
      <c r="D36" s="38">
        <f>D34-D35</f>
        <v>53</v>
      </c>
      <c r="E36" s="37">
        <f>E34-E35</f>
        <v>-423</v>
      </c>
      <c r="F36" s="38">
        <f>F34-F35</f>
        <v>201</v>
      </c>
      <c r="G36" s="37">
        <f>G34-G35</f>
        <v>-169</v>
      </c>
      <c r="H36" s="56" t="s">
        <v>71</v>
      </c>
      <c r="I36" s="56"/>
      <c r="J36" s="37">
        <f>J34-J35</f>
        <v>-385</v>
      </c>
    </row>
    <row r="37" spans="1:10" ht="21" thickBot="1">
      <c r="A37" s="70" t="s">
        <v>28</v>
      </c>
      <c r="B37" s="196">
        <f>(B34-B35)/B35</f>
        <v>0.39534883720930231</v>
      </c>
      <c r="C37" s="52">
        <f t="shared" ref="C37" si="37">(C34-C35)/C35</f>
        <v>-0.13127413127413126</v>
      </c>
      <c r="D37" s="196">
        <f>(D34-D35)/D35</f>
        <v>0.41732283464566927</v>
      </c>
      <c r="E37" s="52">
        <f t="shared" ref="E37" si="38">(E34-E35)/E35</f>
        <v>-0.46843853820598008</v>
      </c>
      <c r="F37" s="196">
        <f>(F34-F35)/F35</f>
        <v>0.72043010752688175</v>
      </c>
      <c r="G37" s="52">
        <f t="shared" ref="G37" si="39">(G34-G35)/G35</f>
        <v>-6.284864261807363E-2</v>
      </c>
      <c r="H37" s="56" t="s">
        <v>30</v>
      </c>
      <c r="I37" s="106"/>
      <c r="J37" s="52">
        <f>(J34-J35)/J35</f>
        <v>-0.13253012048192772</v>
      </c>
    </row>
    <row r="38" spans="1:10" ht="21" thickBot="1">
      <c r="A38" s="139" t="s">
        <v>42</v>
      </c>
      <c r="B38" s="190">
        <v>480</v>
      </c>
      <c r="C38" s="190">
        <v>900</v>
      </c>
      <c r="D38" s="190">
        <v>180</v>
      </c>
      <c r="E38" s="190">
        <v>480</v>
      </c>
      <c r="F38" s="190">
        <v>480</v>
      </c>
      <c r="G38" s="191">
        <f>SUM(B38:F38)</f>
        <v>2520</v>
      </c>
      <c r="H38" s="192">
        <f>AVERAGE(B38:F38)</f>
        <v>504</v>
      </c>
      <c r="I38" s="141"/>
      <c r="J38" s="142"/>
    </row>
    <row r="39" spans="1:10" ht="21" thickBot="1">
      <c r="A39" s="143" t="s">
        <v>43</v>
      </c>
      <c r="B39" s="144"/>
      <c r="C39" s="144"/>
      <c r="D39" s="144"/>
      <c r="E39" s="144"/>
      <c r="F39" s="144"/>
      <c r="G39" s="140"/>
      <c r="H39" s="193"/>
      <c r="I39" s="145"/>
      <c r="J39" s="146"/>
    </row>
    <row r="40" spans="1:10" ht="22" thickTop="1" thickBot="1">
      <c r="A40" s="82" t="s">
        <v>23</v>
      </c>
      <c r="B40" s="147">
        <f t="shared" ref="B40:G40" si="40">B39-B38</f>
        <v>-480</v>
      </c>
      <c r="C40" s="147">
        <f t="shared" si="40"/>
        <v>-900</v>
      </c>
      <c r="D40" s="147">
        <f t="shared" si="40"/>
        <v>-180</v>
      </c>
      <c r="E40" s="147">
        <f t="shared" si="40"/>
        <v>-480</v>
      </c>
      <c r="F40" s="147">
        <f t="shared" si="40"/>
        <v>-480</v>
      </c>
      <c r="G40" s="148">
        <f t="shared" si="40"/>
        <v>-2520</v>
      </c>
      <c r="H40" s="149" t="s">
        <v>30</v>
      </c>
      <c r="I40" s="150"/>
      <c r="J40" s="150">
        <f>J39-J38</f>
        <v>0</v>
      </c>
    </row>
    <row r="41" spans="1:10" ht="21" thickBot="1">
      <c r="A41" s="70" t="s">
        <v>28</v>
      </c>
      <c r="B41" s="157" t="e">
        <f t="shared" ref="B41:G41" si="41">(B39-B38)/B39</f>
        <v>#DIV/0!</v>
      </c>
      <c r="C41" s="157" t="e">
        <f t="shared" si="41"/>
        <v>#DIV/0!</v>
      </c>
      <c r="D41" s="157" t="e">
        <f t="shared" si="41"/>
        <v>#DIV/0!</v>
      </c>
      <c r="E41" s="157" t="e">
        <f t="shared" si="41"/>
        <v>#DIV/0!</v>
      </c>
      <c r="F41" s="157" t="e">
        <f t="shared" si="41"/>
        <v>#DIV/0!</v>
      </c>
      <c r="G41" s="157" t="e">
        <f t="shared" si="41"/>
        <v>#DIV/0!</v>
      </c>
      <c r="H41" s="57" t="e">
        <f>AVERAGE(B41:B41)</f>
        <v>#DIV/0!</v>
      </c>
      <c r="I41" s="158"/>
      <c r="J41" s="76" t="e">
        <f>(J39-J38)/J39</f>
        <v>#DIV/0!</v>
      </c>
    </row>
    <row r="42" spans="1:10">
      <c r="A42" s="137" t="s">
        <v>44</v>
      </c>
      <c r="B42" s="65">
        <v>480</v>
      </c>
      <c r="C42" s="65"/>
      <c r="D42" s="65"/>
      <c r="E42" s="65">
        <v>480</v>
      </c>
      <c r="F42" s="65">
        <v>480</v>
      </c>
      <c r="G42" s="67">
        <f>SUM(B42:F42)</f>
        <v>1440</v>
      </c>
      <c r="H42" s="54">
        <f>AVERAGE(B42:F42)</f>
        <v>480</v>
      </c>
      <c r="I42" s="61"/>
      <c r="J42" s="33">
        <f>G42</f>
        <v>1440</v>
      </c>
    </row>
    <row r="43" spans="1:10" ht="21" thickBot="1">
      <c r="A43" s="68" t="s">
        <v>45</v>
      </c>
      <c r="B43" s="135">
        <v>275</v>
      </c>
      <c r="C43" s="135"/>
      <c r="D43" s="135"/>
      <c r="E43" s="135">
        <v>1151</v>
      </c>
      <c r="F43" s="135">
        <v>312</v>
      </c>
      <c r="G43" s="67">
        <f>SUM(B43:F43)</f>
        <v>1738</v>
      </c>
      <c r="H43" s="194">
        <f>AVERAGE(B43:F43)</f>
        <v>579.33333333333337</v>
      </c>
      <c r="I43" s="60"/>
      <c r="J43" s="34">
        <v>1825</v>
      </c>
    </row>
    <row r="44" spans="1:10" ht="22" thickTop="1" thickBot="1">
      <c r="A44" s="70" t="s">
        <v>23</v>
      </c>
      <c r="B44" s="38">
        <f>B42-B43</f>
        <v>205</v>
      </c>
      <c r="C44" s="151">
        <f t="shared" ref="B44:G44" si="42">C43-C42</f>
        <v>0</v>
      </c>
      <c r="D44" s="151">
        <f t="shared" si="42"/>
        <v>0</v>
      </c>
      <c r="E44" s="37">
        <f>E42-E43</f>
        <v>-671</v>
      </c>
      <c r="F44" s="38">
        <f>F42-F43</f>
        <v>168</v>
      </c>
      <c r="G44" s="37">
        <f>G42-G43</f>
        <v>-298</v>
      </c>
      <c r="H44" s="56" t="s">
        <v>71</v>
      </c>
      <c r="I44" s="56"/>
      <c r="J44" s="37">
        <f>J42-J43</f>
        <v>-385</v>
      </c>
    </row>
    <row r="45" spans="1:10" ht="21" thickBot="1">
      <c r="A45" s="70" t="s">
        <v>28</v>
      </c>
      <c r="B45" s="196">
        <f>(B42-B43)/B43</f>
        <v>0.74545454545454548</v>
      </c>
      <c r="C45" s="157" t="e">
        <f t="shared" ref="C45:G45" si="43">(C43-C42)/C43</f>
        <v>#DIV/0!</v>
      </c>
      <c r="D45" s="157" t="e">
        <f t="shared" si="43"/>
        <v>#DIV/0!</v>
      </c>
      <c r="E45" s="52">
        <f t="shared" ref="E45" si="44">(E42-E43)/E43</f>
        <v>-0.58297132927888795</v>
      </c>
      <c r="F45" s="196">
        <f>(F42-F43)/F43</f>
        <v>0.53846153846153844</v>
      </c>
      <c r="G45" s="52">
        <f t="shared" ref="G45" si="45">(G42-G43)/G43</f>
        <v>-0.1714614499424626</v>
      </c>
      <c r="H45" s="56" t="s">
        <v>30</v>
      </c>
      <c r="I45" s="106"/>
      <c r="J45" s="52">
        <f>(J42-J43)/J43</f>
        <v>-0.21095890410958903</v>
      </c>
    </row>
    <row r="46" spans="1:10" ht="21" thickBot="1">
      <c r="A46" s="139" t="s">
        <v>42</v>
      </c>
      <c r="B46" s="190">
        <v>480</v>
      </c>
      <c r="C46" s="190">
        <v>900</v>
      </c>
      <c r="D46" s="190">
        <v>180</v>
      </c>
      <c r="E46" s="190">
        <v>480</v>
      </c>
      <c r="F46" s="190">
        <v>480</v>
      </c>
      <c r="G46" s="191">
        <f>SUM(B46:F46)</f>
        <v>2520</v>
      </c>
      <c r="H46" s="192">
        <f>AVERAGE(B46:F46)</f>
        <v>504</v>
      </c>
      <c r="I46" s="141"/>
      <c r="J46" s="142"/>
    </row>
    <row r="47" spans="1:10" ht="21" thickBot="1">
      <c r="A47" s="143" t="s">
        <v>43</v>
      </c>
      <c r="B47" s="144"/>
      <c r="C47" s="144"/>
      <c r="D47" s="144"/>
      <c r="E47" s="144"/>
      <c r="F47" s="144"/>
      <c r="G47" s="140"/>
      <c r="H47" s="193"/>
      <c r="I47" s="145"/>
      <c r="J47" s="146"/>
    </row>
    <row r="48" spans="1:10" ht="22" thickTop="1" thickBot="1">
      <c r="A48" s="82" t="s">
        <v>23</v>
      </c>
      <c r="B48" s="147">
        <f t="shared" ref="B48:G48" si="46">B47-B46</f>
        <v>-480</v>
      </c>
      <c r="C48" s="147">
        <f t="shared" si="46"/>
        <v>-900</v>
      </c>
      <c r="D48" s="147">
        <f t="shared" si="46"/>
        <v>-180</v>
      </c>
      <c r="E48" s="147">
        <f t="shared" si="46"/>
        <v>-480</v>
      </c>
      <c r="F48" s="147">
        <f t="shared" si="46"/>
        <v>-480</v>
      </c>
      <c r="G48" s="148">
        <f t="shared" si="46"/>
        <v>-2520</v>
      </c>
      <c r="H48" s="149" t="s">
        <v>30</v>
      </c>
      <c r="I48" s="150"/>
      <c r="J48" s="150">
        <f>J47-J46</f>
        <v>0</v>
      </c>
    </row>
    <row r="49" spans="1:10" ht="21" thickBot="1">
      <c r="A49" s="70" t="s">
        <v>28</v>
      </c>
      <c r="B49" s="157" t="e">
        <f t="shared" ref="B49:G49" si="47">(B47-B46)/B47</f>
        <v>#DIV/0!</v>
      </c>
      <c r="C49" s="157" t="e">
        <f t="shared" si="47"/>
        <v>#DIV/0!</v>
      </c>
      <c r="D49" s="157" t="e">
        <f t="shared" si="47"/>
        <v>#DIV/0!</v>
      </c>
      <c r="E49" s="157" t="e">
        <f t="shared" si="47"/>
        <v>#DIV/0!</v>
      </c>
      <c r="F49" s="157" t="e">
        <f t="shared" si="47"/>
        <v>#DIV/0!</v>
      </c>
      <c r="G49" s="157" t="e">
        <f t="shared" si="47"/>
        <v>#DIV/0!</v>
      </c>
      <c r="H49" s="57" t="e">
        <f>AVERAGE(B49:B49)</f>
        <v>#DIV/0!</v>
      </c>
      <c r="I49" s="158"/>
      <c r="J49" s="76" t="e">
        <f>(J47-J46)/J47</f>
        <v>#DIV/0!</v>
      </c>
    </row>
    <row r="50" spans="1:10">
      <c r="A50" s="137" t="s">
        <v>44</v>
      </c>
      <c r="B50" s="65">
        <v>480</v>
      </c>
      <c r="C50" s="65"/>
      <c r="D50" s="65">
        <v>180</v>
      </c>
      <c r="E50" s="65">
        <v>480</v>
      </c>
      <c r="F50" s="65">
        <v>480</v>
      </c>
      <c r="G50" s="67">
        <f>SUM(B50:F50)</f>
        <v>1620</v>
      </c>
      <c r="H50" s="54">
        <f>AVERAGE(B50:F50)</f>
        <v>405</v>
      </c>
      <c r="I50" s="61"/>
      <c r="J50" s="33">
        <f>H50</f>
        <v>405</v>
      </c>
    </row>
    <row r="51" spans="1:10" ht="21" thickBot="1">
      <c r="A51" s="68" t="s">
        <v>45</v>
      </c>
      <c r="B51" s="135">
        <v>451</v>
      </c>
      <c r="C51" s="135"/>
      <c r="D51" s="135">
        <v>157</v>
      </c>
      <c r="E51" s="135">
        <v>835</v>
      </c>
      <c r="F51" s="135">
        <v>428</v>
      </c>
      <c r="G51" s="67">
        <f>SUM(B51:F51)</f>
        <v>1871</v>
      </c>
      <c r="H51" s="194">
        <f>AVERAGE(B51:F51)</f>
        <v>467.75</v>
      </c>
      <c r="I51" s="60"/>
      <c r="J51" s="34">
        <v>1982</v>
      </c>
    </row>
    <row r="52" spans="1:10" ht="22" thickTop="1" thickBot="1">
      <c r="A52" s="70" t="s">
        <v>23</v>
      </c>
      <c r="B52" s="38">
        <f>B50-B51</f>
        <v>29</v>
      </c>
      <c r="C52" s="151">
        <f t="shared" ref="C52:E52" si="48">C51-C50</f>
        <v>0</v>
      </c>
      <c r="D52" s="38">
        <f>D50-D51</f>
        <v>23</v>
      </c>
      <c r="E52" s="37">
        <f>E50-E51</f>
        <v>-355</v>
      </c>
      <c r="F52" s="38">
        <f>F50-F51</f>
        <v>52</v>
      </c>
      <c r="G52" s="38">
        <f>G50-G51</f>
        <v>-251</v>
      </c>
      <c r="H52" s="56" t="s">
        <v>71</v>
      </c>
      <c r="I52" s="56"/>
      <c r="J52" s="37">
        <f>J50-J51</f>
        <v>-1577</v>
      </c>
    </row>
    <row r="53" spans="1:10" ht="21" thickBot="1">
      <c r="A53" s="70" t="s">
        <v>28</v>
      </c>
      <c r="B53" s="196">
        <f>(B50-B51)/B51</f>
        <v>6.4301552106430154E-2</v>
      </c>
      <c r="C53" s="157" t="e">
        <f t="shared" ref="C53" si="49">(C51-C50)/C51</f>
        <v>#DIV/0!</v>
      </c>
      <c r="D53" s="196">
        <f>(D50-D51)/D51</f>
        <v>0.1464968152866242</v>
      </c>
      <c r="E53" s="52">
        <f t="shared" ref="E53" si="50">(E50-E51)/E51</f>
        <v>-0.42514970059880242</v>
      </c>
      <c r="F53" s="196">
        <f>(F50-F51)/F51</f>
        <v>0.12149532710280374</v>
      </c>
      <c r="G53" s="196">
        <f>(G50-G51)/G51</f>
        <v>-0.13415285943345803</v>
      </c>
      <c r="H53" s="56" t="s">
        <v>30</v>
      </c>
      <c r="I53" s="106"/>
      <c r="J53" s="52">
        <f>(J50-J51)/J51</f>
        <v>-0.79566094853683145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D414-2D29-9E48-B9AC-363F6A0BBC18}">
  <dimension ref="A1:R27"/>
  <sheetViews>
    <sheetView topLeftCell="A21" zoomScale="110" workbookViewId="0">
      <selection activeCell="D13" sqref="D13"/>
    </sheetView>
  </sheetViews>
  <sheetFormatPr baseColWidth="10" defaultRowHeight="20"/>
  <sheetData>
    <row r="1" spans="1:18" ht="21" thickBot="1">
      <c r="A1" s="279" t="s">
        <v>47</v>
      </c>
      <c r="B1" s="280" t="s">
        <v>19</v>
      </c>
      <c r="C1" s="280" t="s">
        <v>21</v>
      </c>
      <c r="D1" s="280" t="s">
        <v>68</v>
      </c>
      <c r="E1" s="280" t="s">
        <v>48</v>
      </c>
      <c r="F1" s="280" t="s">
        <v>69</v>
      </c>
      <c r="G1" s="280" t="s">
        <v>49</v>
      </c>
      <c r="H1" s="281" t="s">
        <v>50</v>
      </c>
      <c r="I1" s="282" t="s">
        <v>51</v>
      </c>
      <c r="J1" s="210"/>
      <c r="K1" s="205" t="s">
        <v>47</v>
      </c>
      <c r="L1" s="206" t="s">
        <v>19</v>
      </c>
      <c r="M1" s="206" t="s">
        <v>21</v>
      </c>
      <c r="N1" s="206" t="s">
        <v>68</v>
      </c>
      <c r="O1" s="207" t="s">
        <v>48</v>
      </c>
      <c r="P1" s="208" t="s">
        <v>49</v>
      </c>
      <c r="Q1" s="209" t="s">
        <v>50</v>
      </c>
      <c r="R1" s="210"/>
    </row>
    <row r="2" spans="1:18">
      <c r="A2" s="211" t="s">
        <v>52</v>
      </c>
      <c r="B2" s="219">
        <v>240</v>
      </c>
      <c r="C2" s="219">
        <v>240</v>
      </c>
      <c r="D2" s="219">
        <v>300</v>
      </c>
      <c r="E2" s="220">
        <f>SUM(B2:D2)</f>
        <v>780</v>
      </c>
      <c r="F2" s="278">
        <f>I2-SUM(B2:D2)</f>
        <v>520</v>
      </c>
      <c r="G2" s="247">
        <f>AVERAGE(B2:D2)</f>
        <v>260</v>
      </c>
      <c r="H2" s="222"/>
      <c r="I2" s="223">
        <v>1300</v>
      </c>
      <c r="J2" s="224"/>
      <c r="K2" s="225" t="s">
        <v>52</v>
      </c>
      <c r="L2" s="219"/>
      <c r="M2" s="219"/>
      <c r="N2" s="219"/>
      <c r="O2" s="220"/>
      <c r="P2" s="221"/>
      <c r="Q2" s="222"/>
      <c r="R2" s="210"/>
    </row>
    <row r="3" spans="1:18" ht="21" thickBot="1">
      <c r="A3" s="212" t="s">
        <v>53</v>
      </c>
      <c r="B3" s="226">
        <v>124</v>
      </c>
      <c r="C3" s="226">
        <v>253</v>
      </c>
      <c r="D3" s="226">
        <v>288</v>
      </c>
      <c r="E3" s="220"/>
      <c r="F3" s="276"/>
      <c r="G3" s="274"/>
      <c r="H3" s="222"/>
      <c r="I3" s="228">
        <v>712</v>
      </c>
      <c r="J3" s="224"/>
      <c r="K3" s="229" t="s">
        <v>53</v>
      </c>
      <c r="L3" s="226"/>
      <c r="M3" s="226"/>
      <c r="N3" s="226"/>
      <c r="O3" s="220"/>
      <c r="P3" s="227"/>
      <c r="Q3" s="222"/>
      <c r="R3" s="210"/>
    </row>
    <row r="4" spans="1:18" ht="22" thickTop="1" thickBot="1">
      <c r="A4" s="213" t="s">
        <v>54</v>
      </c>
      <c r="B4" s="232">
        <f t="shared" ref="B4:H4" si="0">B2-B3</f>
        <v>116</v>
      </c>
      <c r="C4" s="232">
        <f t="shared" si="0"/>
        <v>-13</v>
      </c>
      <c r="D4" s="232">
        <f t="shared" si="0"/>
        <v>12</v>
      </c>
      <c r="E4" s="232">
        <f t="shared" si="0"/>
        <v>780</v>
      </c>
      <c r="F4" s="232">
        <f t="shared" si="0"/>
        <v>520</v>
      </c>
      <c r="G4" s="232">
        <f t="shared" si="0"/>
        <v>260</v>
      </c>
      <c r="H4" s="232"/>
      <c r="I4" s="232">
        <f>I2-I3</f>
        <v>588</v>
      </c>
      <c r="J4" s="224"/>
      <c r="K4" s="233" t="s">
        <v>54</v>
      </c>
      <c r="L4" s="230"/>
      <c r="M4" s="230"/>
      <c r="N4" s="230"/>
      <c r="O4" s="230"/>
      <c r="P4" s="231"/>
      <c r="Q4" s="232"/>
      <c r="R4" s="210"/>
    </row>
    <row r="5" spans="1:18" ht="21" thickBot="1">
      <c r="A5" s="213" t="s">
        <v>56</v>
      </c>
      <c r="B5" s="53">
        <f>(B2-B3)/B3</f>
        <v>0.93548387096774188</v>
      </c>
      <c r="C5" s="234"/>
      <c r="D5" s="53">
        <f>(D2-D3)/D3</f>
        <v>4.1666666666666664E-2</v>
      </c>
      <c r="E5" s="269"/>
      <c r="F5" s="277"/>
      <c r="G5" s="236"/>
      <c r="H5" s="236"/>
      <c r="I5" s="236"/>
      <c r="J5" s="224"/>
      <c r="K5" s="233" t="s">
        <v>56</v>
      </c>
      <c r="L5" s="234"/>
      <c r="M5" s="234"/>
      <c r="N5" s="234"/>
      <c r="O5" s="234"/>
      <c r="P5" s="235"/>
      <c r="Q5" s="236"/>
      <c r="R5" s="210"/>
    </row>
    <row r="6" spans="1:18" ht="21" thickBot="1">
      <c r="A6" s="211" t="s">
        <v>57</v>
      </c>
      <c r="B6" s="219">
        <v>240</v>
      </c>
      <c r="C6" s="219">
        <v>240</v>
      </c>
      <c r="D6" s="219">
        <v>300</v>
      </c>
      <c r="E6" s="220">
        <f>SUM(B6:D6)</f>
        <v>780</v>
      </c>
      <c r="F6" s="278">
        <f>I6-SUM(B6:D6)</f>
        <v>520</v>
      </c>
      <c r="G6" s="247">
        <f>AVERAGE(B6:D6)</f>
        <v>260</v>
      </c>
      <c r="H6" s="222"/>
      <c r="I6" s="223">
        <v>1300</v>
      </c>
      <c r="J6" s="224"/>
      <c r="K6" s="225" t="s">
        <v>57</v>
      </c>
      <c r="L6" s="219"/>
      <c r="M6" s="219"/>
      <c r="N6" s="219"/>
      <c r="O6" s="220"/>
      <c r="P6" s="221"/>
      <c r="Q6" s="222"/>
      <c r="R6" s="210"/>
    </row>
    <row r="7" spans="1:18" ht="21" thickBot="1">
      <c r="A7" s="212" t="s">
        <v>58</v>
      </c>
      <c r="B7" s="226"/>
      <c r="C7" s="237"/>
      <c r="D7" s="237"/>
      <c r="E7" s="238"/>
      <c r="F7" s="276"/>
      <c r="G7" s="275"/>
      <c r="H7" s="222"/>
      <c r="I7" s="228"/>
      <c r="J7" s="224"/>
      <c r="K7" s="229" t="s">
        <v>58</v>
      </c>
      <c r="L7" s="226"/>
      <c r="M7" s="237"/>
      <c r="N7" s="237"/>
      <c r="O7" s="238"/>
      <c r="P7" s="239"/>
      <c r="Q7" s="222"/>
      <c r="R7" s="210"/>
    </row>
    <row r="8" spans="1:18" ht="22" thickTop="1" thickBot="1">
      <c r="A8" s="213" t="s">
        <v>59</v>
      </c>
      <c r="B8" s="240"/>
      <c r="C8" s="241"/>
      <c r="D8" s="242"/>
      <c r="E8" s="240"/>
      <c r="F8" s="276"/>
      <c r="G8" s="232"/>
      <c r="H8" s="232"/>
      <c r="I8" s="232"/>
      <c r="J8" s="224"/>
      <c r="K8" s="233" t="s">
        <v>59</v>
      </c>
      <c r="L8" s="240"/>
      <c r="M8" s="241"/>
      <c r="N8" s="242"/>
      <c r="O8" s="240"/>
      <c r="P8" s="231"/>
      <c r="Q8" s="232"/>
      <c r="R8" s="210"/>
    </row>
    <row r="9" spans="1:18" ht="21" thickBot="1">
      <c r="A9" s="213" t="s">
        <v>56</v>
      </c>
      <c r="B9" s="243"/>
      <c r="C9" s="243"/>
      <c r="D9" s="243"/>
      <c r="E9" s="270"/>
      <c r="F9" s="277"/>
      <c r="G9" s="236"/>
      <c r="H9" s="236"/>
      <c r="I9" s="236"/>
      <c r="J9" s="224"/>
      <c r="K9" s="233" t="s">
        <v>56</v>
      </c>
      <c r="L9" s="243"/>
      <c r="M9" s="243"/>
      <c r="N9" s="243"/>
      <c r="O9" s="243"/>
      <c r="P9" s="235"/>
      <c r="Q9" s="236"/>
      <c r="R9" s="210"/>
    </row>
    <row r="10" spans="1:18" ht="21" thickBot="1">
      <c r="A10" s="215" t="s">
        <v>60</v>
      </c>
      <c r="B10" s="219">
        <v>240</v>
      </c>
      <c r="C10" s="219">
        <v>240</v>
      </c>
      <c r="D10" s="219">
        <v>300</v>
      </c>
      <c r="E10" s="220">
        <f>SUM(B10:D10)</f>
        <v>780</v>
      </c>
      <c r="F10" s="278">
        <f>I10-SUM(B10:D10)</f>
        <v>520</v>
      </c>
      <c r="G10" s="247">
        <f>AVERAGE(B10:D10)</f>
        <v>260</v>
      </c>
      <c r="H10" s="222"/>
      <c r="I10" s="223">
        <v>1300</v>
      </c>
      <c r="J10" s="224"/>
      <c r="K10" s="248" t="s">
        <v>60</v>
      </c>
      <c r="L10" s="244"/>
      <c r="M10" s="245"/>
      <c r="N10" s="245"/>
      <c r="O10" s="246"/>
      <c r="P10" s="247"/>
      <c r="Q10" s="222"/>
      <c r="R10" s="210"/>
    </row>
    <row r="11" spans="1:18" ht="21" thickBot="1">
      <c r="A11" s="216" t="s">
        <v>61</v>
      </c>
      <c r="B11" s="249"/>
      <c r="C11" s="226"/>
      <c r="D11" s="226"/>
      <c r="E11" s="272"/>
      <c r="F11" s="276"/>
      <c r="G11" s="250"/>
      <c r="H11" s="222"/>
      <c r="I11" s="228"/>
      <c r="J11" s="224"/>
      <c r="K11" s="251" t="s">
        <v>61</v>
      </c>
      <c r="L11" s="249"/>
      <c r="M11" s="226"/>
      <c r="N11" s="226"/>
      <c r="O11" s="246"/>
      <c r="P11" s="250"/>
      <c r="Q11" s="222"/>
      <c r="R11" s="210"/>
    </row>
    <row r="12" spans="1:18" ht="22" thickTop="1" thickBot="1">
      <c r="A12" s="217" t="s">
        <v>59</v>
      </c>
      <c r="B12" s="252"/>
      <c r="C12" s="253"/>
      <c r="D12" s="253"/>
      <c r="E12" s="273"/>
      <c r="F12" s="276"/>
      <c r="G12" s="232"/>
      <c r="H12" s="232"/>
      <c r="I12" s="232"/>
      <c r="J12" s="224"/>
      <c r="K12" s="255" t="s">
        <v>59</v>
      </c>
      <c r="L12" s="252"/>
      <c r="M12" s="253"/>
      <c r="N12" s="253"/>
      <c r="O12" s="254"/>
      <c r="P12" s="232"/>
      <c r="Q12" s="232"/>
      <c r="R12" s="210"/>
    </row>
    <row r="13" spans="1:18" ht="21" thickBot="1">
      <c r="A13" s="213" t="s">
        <v>56</v>
      </c>
      <c r="B13" s="234"/>
      <c r="C13" s="234"/>
      <c r="D13" s="234"/>
      <c r="E13" s="269"/>
      <c r="F13" s="277"/>
      <c r="G13" s="236"/>
      <c r="H13" s="236"/>
      <c r="I13" s="236"/>
      <c r="J13" s="224"/>
      <c r="K13" s="233" t="s">
        <v>56</v>
      </c>
      <c r="L13" s="234"/>
      <c r="M13" s="234"/>
      <c r="N13" s="234"/>
      <c r="O13" s="234"/>
      <c r="P13" s="235"/>
      <c r="Q13" s="236"/>
      <c r="R13" s="210"/>
    </row>
    <row r="14" spans="1:18" ht="21" thickBot="1">
      <c r="A14" s="211" t="s">
        <v>62</v>
      </c>
      <c r="B14" s="219">
        <v>240</v>
      </c>
      <c r="C14" s="219">
        <v>240</v>
      </c>
      <c r="D14" s="219">
        <v>300</v>
      </c>
      <c r="E14" s="220">
        <f>SUM(B14:D14)</f>
        <v>780</v>
      </c>
      <c r="F14" s="278">
        <f>I14-SUM(B14:D14)</f>
        <v>520</v>
      </c>
      <c r="G14" s="247">
        <f>AVERAGE(B14:D14)</f>
        <v>260</v>
      </c>
      <c r="H14" s="222"/>
      <c r="I14" s="223">
        <v>1300</v>
      </c>
      <c r="J14" s="224"/>
      <c r="K14" s="225" t="s">
        <v>62</v>
      </c>
      <c r="L14" s="219"/>
      <c r="M14" s="219"/>
      <c r="N14" s="219"/>
      <c r="O14" s="220"/>
      <c r="P14" s="256"/>
      <c r="Q14" s="222"/>
      <c r="R14" s="210"/>
    </row>
    <row r="15" spans="1:18" ht="21" thickBot="1">
      <c r="A15" s="212" t="s">
        <v>63</v>
      </c>
      <c r="B15" s="257"/>
      <c r="C15" s="226"/>
      <c r="D15" s="226"/>
      <c r="E15" s="238"/>
      <c r="F15" s="276"/>
      <c r="G15" s="266"/>
      <c r="H15" s="222"/>
      <c r="I15" s="228"/>
      <c r="J15" s="224"/>
      <c r="K15" s="229" t="s">
        <v>63</v>
      </c>
      <c r="L15" s="257"/>
      <c r="M15" s="226"/>
      <c r="N15" s="226"/>
      <c r="O15" s="238"/>
      <c r="P15" s="258"/>
      <c r="Q15" s="222"/>
      <c r="R15" s="210"/>
    </row>
    <row r="16" spans="1:18" ht="22" thickTop="1" thickBot="1">
      <c r="A16" s="213" t="s">
        <v>59</v>
      </c>
      <c r="B16" s="259"/>
      <c r="C16" s="259"/>
      <c r="D16" s="259"/>
      <c r="E16" s="260"/>
      <c r="F16" s="276"/>
      <c r="G16" s="232"/>
      <c r="H16" s="232"/>
      <c r="I16" s="232"/>
      <c r="J16" s="224"/>
      <c r="K16" s="233" t="s">
        <v>59</v>
      </c>
      <c r="L16" s="259"/>
      <c r="M16" s="259"/>
      <c r="N16" s="259"/>
      <c r="O16" s="260"/>
      <c r="P16" s="231"/>
      <c r="Q16" s="232"/>
      <c r="R16" s="210"/>
    </row>
    <row r="17" spans="1:18">
      <c r="A17" s="218" t="s">
        <v>56</v>
      </c>
      <c r="B17" s="261"/>
      <c r="C17" s="261"/>
      <c r="D17" s="261"/>
      <c r="E17" s="271"/>
      <c r="F17" s="277"/>
      <c r="G17" s="263"/>
      <c r="H17" s="263"/>
      <c r="I17" s="263"/>
      <c r="J17" s="224"/>
      <c r="K17" s="264" t="s">
        <v>56</v>
      </c>
      <c r="L17" s="261"/>
      <c r="M17" s="261"/>
      <c r="N17" s="261"/>
      <c r="O17" s="261"/>
      <c r="P17" s="262"/>
      <c r="Q17" s="263"/>
      <c r="R17" s="210"/>
    </row>
    <row r="18" spans="1:18" ht="21" thickBot="1">
      <c r="A18" s="211" t="s">
        <v>64</v>
      </c>
      <c r="B18" s="219">
        <v>240</v>
      </c>
      <c r="C18" s="219">
        <v>240</v>
      </c>
      <c r="D18" s="219">
        <v>300</v>
      </c>
      <c r="E18" s="220">
        <f>SUM(B18:D18)</f>
        <v>780</v>
      </c>
      <c r="F18" s="278">
        <f>I18-SUM(B18:D18)</f>
        <v>520</v>
      </c>
      <c r="G18" s="247">
        <f>AVERAGE(B18:D18)</f>
        <v>260</v>
      </c>
      <c r="H18" s="222"/>
      <c r="I18" s="223">
        <v>1300</v>
      </c>
      <c r="J18" s="224"/>
      <c r="K18" s="225" t="s">
        <v>64</v>
      </c>
      <c r="L18" s="219"/>
      <c r="M18" s="219"/>
      <c r="N18" s="219"/>
      <c r="O18" s="265"/>
      <c r="P18" s="247"/>
      <c r="Q18" s="222"/>
      <c r="R18" s="210"/>
    </row>
    <row r="19" spans="1:18" ht="21" thickBot="1">
      <c r="A19" s="212" t="s">
        <v>65</v>
      </c>
      <c r="B19" s="226"/>
      <c r="C19" s="226"/>
      <c r="D19" s="226"/>
      <c r="E19" s="272"/>
      <c r="F19" s="276"/>
      <c r="G19" s="266"/>
      <c r="H19" s="222"/>
      <c r="I19" s="228"/>
      <c r="J19" s="224"/>
      <c r="K19" s="229" t="s">
        <v>65</v>
      </c>
      <c r="L19" s="226"/>
      <c r="M19" s="226"/>
      <c r="N19" s="226"/>
      <c r="O19" s="246"/>
      <c r="P19" s="266"/>
      <c r="Q19" s="222"/>
      <c r="R19" s="210"/>
    </row>
    <row r="20" spans="1:18" ht="22" thickTop="1" thickBot="1">
      <c r="A20" s="213" t="s">
        <v>59</v>
      </c>
      <c r="B20" s="267"/>
      <c r="C20" s="253"/>
      <c r="D20" s="253"/>
      <c r="E20" s="273"/>
      <c r="F20" s="276"/>
      <c r="G20" s="232"/>
      <c r="H20" s="232"/>
      <c r="I20" s="232"/>
      <c r="J20" s="224"/>
      <c r="K20" s="233" t="s">
        <v>59</v>
      </c>
      <c r="L20" s="267"/>
      <c r="M20" s="253"/>
      <c r="N20" s="253"/>
      <c r="O20" s="254"/>
      <c r="P20" s="232"/>
      <c r="Q20" s="232"/>
      <c r="R20" s="210"/>
    </row>
    <row r="21" spans="1:18" ht="21" thickBot="1">
      <c r="A21" s="213" t="s">
        <v>56</v>
      </c>
      <c r="B21" s="234"/>
      <c r="C21" s="234"/>
      <c r="D21" s="234"/>
      <c r="E21" s="269"/>
      <c r="F21" s="277"/>
      <c r="G21" s="236"/>
      <c r="H21" s="236"/>
      <c r="I21" s="236"/>
      <c r="J21" s="224"/>
      <c r="K21" s="233" t="s">
        <v>56</v>
      </c>
      <c r="L21" s="234"/>
      <c r="M21" s="234"/>
      <c r="N21" s="234"/>
      <c r="O21" s="234"/>
      <c r="P21" s="235"/>
      <c r="Q21" s="236"/>
      <c r="R21" s="210"/>
    </row>
    <row r="22" spans="1:18" ht="21" thickBot="1">
      <c r="A22" s="211" t="s">
        <v>66</v>
      </c>
      <c r="B22" s="219">
        <v>240</v>
      </c>
      <c r="C22" s="219">
        <v>240</v>
      </c>
      <c r="D22" s="219">
        <v>300</v>
      </c>
      <c r="E22" s="220">
        <f>SUM(B22:D22)</f>
        <v>780</v>
      </c>
      <c r="F22" s="278">
        <f>I22-SUM(B22:D22)</f>
        <v>520</v>
      </c>
      <c r="G22" s="247">
        <f>AVERAGE(B22:D22)</f>
        <v>260</v>
      </c>
      <c r="H22" s="222"/>
      <c r="I22" s="223">
        <v>1300</v>
      </c>
      <c r="J22" s="224"/>
      <c r="K22" s="225" t="s">
        <v>66</v>
      </c>
      <c r="L22" s="219"/>
      <c r="M22" s="219"/>
      <c r="N22" s="219"/>
      <c r="O22" s="220"/>
      <c r="P22" s="221"/>
      <c r="Q22" s="222"/>
      <c r="R22" s="210"/>
    </row>
    <row r="23" spans="1:18" ht="21" thickBot="1">
      <c r="A23" s="212" t="s">
        <v>67</v>
      </c>
      <c r="B23" s="226"/>
      <c r="C23" s="226"/>
      <c r="D23" s="226"/>
      <c r="E23" s="238"/>
      <c r="F23" s="276"/>
      <c r="G23" s="250"/>
      <c r="H23" s="222"/>
      <c r="I23" s="228"/>
      <c r="J23" s="224"/>
      <c r="K23" s="229" t="s">
        <v>67</v>
      </c>
      <c r="L23" s="226"/>
      <c r="M23" s="226"/>
      <c r="N23" s="226"/>
      <c r="O23" s="238"/>
      <c r="P23" s="268"/>
      <c r="Q23" s="222"/>
      <c r="R23" s="210"/>
    </row>
    <row r="24" spans="1:18" ht="22" thickTop="1" thickBot="1">
      <c r="A24" s="213" t="s">
        <v>59</v>
      </c>
      <c r="B24" s="230"/>
      <c r="C24" s="230"/>
      <c r="D24" s="230"/>
      <c r="E24" s="240"/>
      <c r="F24" s="276"/>
      <c r="G24" s="232"/>
      <c r="H24" s="232"/>
      <c r="I24" s="232"/>
      <c r="J24" s="224"/>
      <c r="K24" s="233" t="s">
        <v>59</v>
      </c>
      <c r="L24" s="230"/>
      <c r="M24" s="230"/>
      <c r="N24" s="230"/>
      <c r="O24" s="240"/>
      <c r="P24" s="231"/>
      <c r="Q24" s="232"/>
      <c r="R24" s="210"/>
    </row>
    <row r="25" spans="1:18" ht="21" thickBot="1">
      <c r="A25" s="213" t="s">
        <v>56</v>
      </c>
      <c r="B25" s="234"/>
      <c r="C25" s="234"/>
      <c r="D25" s="234"/>
      <c r="E25" s="269"/>
      <c r="F25" s="277"/>
      <c r="G25" s="236"/>
      <c r="H25" s="236"/>
      <c r="I25" s="236"/>
      <c r="J25" s="224"/>
      <c r="K25" s="233" t="s">
        <v>56</v>
      </c>
      <c r="L25" s="234"/>
      <c r="M25" s="234"/>
      <c r="N25" s="234"/>
      <c r="O25" s="234"/>
      <c r="P25" s="235"/>
      <c r="Q25" s="236"/>
      <c r="R25" s="210"/>
    </row>
    <row r="26" spans="1:18">
      <c r="A26" s="210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</row>
    <row r="27" spans="1:18">
      <c r="A27" s="210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AED7-57C5-A445-8B3A-736699E6693E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CC4A-DA71-094F-A45D-932956810B49}">
  <dimension ref="A1"/>
  <sheetViews>
    <sheetView workbookViewId="0"/>
  </sheetViews>
  <sheetFormatPr baseColWidth="10" defaultRowHeight="20"/>
  <sheetData>
    <row r="1" spans="1:1">
      <c r="A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off</vt:lpstr>
      <vt:lpstr>on</vt:lpstr>
      <vt:lpstr>yuni</vt:lpstr>
      <vt:lpstr>lindt</vt:lpstr>
      <vt:lpstr>ちか</vt:lpstr>
      <vt:lpstr>hisaya</vt:lpstr>
      <vt:lpstr>まつり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2020-09-16T03:09:59Z</dcterms:created>
  <dcterms:modified xsi:type="dcterms:W3CDTF">2020-11-23T03:00:24Z</dcterms:modified>
</cp:coreProperties>
</file>